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30" windowWidth="15480" windowHeight="11580" activeTab="2"/>
  </bookViews>
  <sheets>
    <sheet name="Расчет стоимости" sheetId="1" r:id="rId1"/>
    <sheet name="НМЦ лота" sheetId="2" state="hidden" r:id="rId2"/>
    <sheet name="Расчет с НДС" sheetId="7" r:id="rId3"/>
  </sheets>
  <definedNames>
    <definedName name="_xlnm.Print_Area" localSheetId="0">'Расчет стоимости'!$A$1:$R$53,'Расчет стоимости'!$T$33:$AR$43</definedName>
  </definedNames>
  <calcPr calcId="145621"/>
</workbook>
</file>

<file path=xl/calcChain.xml><?xml version="1.0" encoding="utf-8"?>
<calcChain xmlns="http://schemas.openxmlformats.org/spreadsheetml/2006/main">
  <c r="H16" i="2" l="1"/>
  <c r="H17" i="2"/>
  <c r="H18" i="2"/>
  <c r="H19" i="2"/>
  <c r="H20" i="2"/>
  <c r="H21" i="2"/>
  <c r="H22" i="2"/>
  <c r="G34" i="2" l="1"/>
  <c r="F34" i="2"/>
  <c r="E34" i="2"/>
  <c r="D34" i="2"/>
  <c r="E32" i="2"/>
  <c r="D32" i="2"/>
  <c r="G13" i="2" l="1"/>
  <c r="D2" i="2"/>
  <c r="A6" i="2"/>
  <c r="E15" i="2" l="1"/>
  <c r="E23" i="2" l="1"/>
  <c r="E26" i="2" s="1"/>
  <c r="E27" i="2" s="1"/>
  <c r="E28" i="2" s="1"/>
  <c r="F15" i="2"/>
  <c r="F27" i="2" l="1"/>
  <c r="F28" i="2" s="1"/>
  <c r="G27" i="2"/>
  <c r="G28" i="2" s="1"/>
  <c r="D15" i="2"/>
  <c r="H13" i="2"/>
  <c r="D23" i="2" l="1"/>
  <c r="D26" i="2" s="1"/>
  <c r="H15" i="2"/>
  <c r="H23" i="2" l="1"/>
  <c r="D27" i="2"/>
  <c r="D28" i="2" s="1"/>
  <c r="H24" i="2"/>
  <c r="G29" i="2"/>
  <c r="G33" i="2" s="1"/>
  <c r="G35" i="2" s="1"/>
  <c r="G37" i="2" s="1"/>
  <c r="G38" i="2" s="1"/>
  <c r="G39" i="2" s="1"/>
  <c r="H28" i="2" l="1"/>
  <c r="H26" i="2"/>
  <c r="D29" i="2" l="1"/>
  <c r="D33" i="2" s="1"/>
  <c r="E29" i="2"/>
  <c r="E33" i="2" s="1"/>
  <c r="E35" i="2" l="1"/>
  <c r="D35" i="2"/>
  <c r="D37" i="2" s="1"/>
  <c r="E37" i="2" l="1"/>
  <c r="E38" i="2" s="1"/>
  <c r="E39" i="2" s="1"/>
  <c r="D38" i="2" l="1"/>
  <c r="D39" i="2" l="1"/>
  <c r="H27" i="2" l="1"/>
  <c r="F29" i="2" l="1"/>
  <c r="H29" i="2" l="1"/>
  <c r="F33" i="2"/>
  <c r="F35" i="2" s="1"/>
  <c r="H33" i="2" l="1"/>
  <c r="F37" i="2"/>
  <c r="H37" i="2" s="1"/>
  <c r="H35" i="2"/>
  <c r="F38" i="2" l="1"/>
  <c r="H38" i="2" s="1"/>
  <c r="F39" i="2" l="1"/>
  <c r="H39" i="2" s="1"/>
</calcChain>
</file>

<file path=xl/sharedStrings.xml><?xml version="1.0" encoding="utf-8"?>
<sst xmlns="http://schemas.openxmlformats.org/spreadsheetml/2006/main" count="221" uniqueCount="142">
  <si>
    <t>"УТВЕРЖДАЮ"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</si>
  <si>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</si>
  <si>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</si>
  <si>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</si>
  <si>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</si>
  <si>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</si>
  <si>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</si>
  <si>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</si>
  <si>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</si>
  <si>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</si>
  <si>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</si>
  <si>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ССР</t>
  </si>
  <si>
    <t>ИТОГО ПО ГЛАВЕ 1</t>
  </si>
  <si>
    <t>Глава 2. Основные объекты строительства</t>
  </si>
  <si>
    <t/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</si>
  <si>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</si>
  <si>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</si>
  <si>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</si>
  <si>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</si>
  <si>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</si>
  <si>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</si>
  <si>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</si>
  <si>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</si>
  <si>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Содержание службы заказчика - застройщика  (технического надзора ) строительства 2,14%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</si>
  <si>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</si>
  <si>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</si>
  <si>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</si>
  <si>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Смета к договору</t>
  </si>
  <si>
    <t>ИТОГО ПО ГЛАВЕ 12</t>
  </si>
  <si>
    <t>ИТОГО ПО ГЛАВАМ 1- 12</t>
  </si>
  <si>
    <t>МДС 81- 1.99</t>
  </si>
  <si>
    <t>Непредвиденные работы и затраты  3% (1,5%)</t>
  </si>
  <si>
    <t>ИТОГО</t>
  </si>
  <si>
    <t>ВСЕГО БЕЗ НДС</t>
  </si>
  <si>
    <t>НДС 18%</t>
  </si>
  <si>
    <t>ИТОГО ПО СВОДНОМ СМЕТНОМУ РАСЧЕТУ</t>
  </si>
  <si>
    <t>"СОГЛАСОВАНО"</t>
  </si>
  <si>
    <t>Итого по главам 1-2</t>
  </si>
  <si>
    <t>ТЫС. РУБЛЕЙ без НДС</t>
  </si>
  <si>
    <t>С учетом снижения 30%</t>
  </si>
  <si>
    <t>объем квл</t>
  </si>
  <si>
    <t>ЛОТ (СМР)</t>
  </si>
  <si>
    <t>зарплата</t>
  </si>
  <si>
    <t>прочие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</si>
  <si>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</si>
  <si>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</si>
  <si>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</si>
  <si>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</si>
  <si>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</si>
  <si>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</si>
  <si>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</si>
  <si>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Дополнительные затраты при производстве строительно монтажных работ в зимнее время (3,19%, 3,52%)</t>
  </si>
  <si>
    <t>Затраты на временные здания и сооружения 2,5%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</si>
  <si>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</si>
  <si>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</si>
  <si>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</si>
  <si>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</si>
  <si>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</si>
  <si>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</si>
  <si>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</si>
  <si>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ГСН 81-05-02-2001</t>
  </si>
  <si>
    <t>ИТОГО ПО ГЛАВАМ 1- 9, в том числе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</si>
  <si>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</si>
  <si>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</si>
  <si>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</si>
  <si>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</si>
  <si>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</si>
  <si>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</si>
  <si>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</si>
  <si>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>"СОГЛАСОВАНО":</t>
  </si>
  <si>
    <t xml:space="preserve">Составил: </t>
  </si>
  <si>
    <t>Е.Г. Пирковская</t>
  </si>
  <si>
    <t>Инженер</t>
  </si>
  <si>
    <t>Изыскательские работы</t>
  </si>
  <si>
    <t>Проектные работы</t>
  </si>
  <si>
    <t>Возмещение дополнительных затрат при производстве строительно-монтажных работ в зимнее время, %=3,19 (3,52%)</t>
  </si>
  <si>
    <t>Премия за ввод объекта</t>
  </si>
  <si>
    <t>2017 год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</si>
  <si>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</si>
  <si>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</si>
  <si>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</si>
  <si>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</si>
  <si>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Лок см 1</t>
  </si>
  <si>
    <t>письмо №1336-ВК/1-Д от 10.10.1991</t>
  </si>
  <si>
    <t>Разработал:                                                                                             М.А.Тарабукин</t>
  </si>
  <si>
    <t xml:space="preserve">Проверил:                                                                                               А.М.Запрягаев      </t>
  </si>
  <si>
    <t>М.А.Тарабукин</t>
  </si>
  <si>
    <t>2КЛ 0,4 кВ</t>
  </si>
  <si>
    <t>Приказ "Комиэнерго"№265 от 05.05.2017</t>
  </si>
  <si>
    <t xml:space="preserve">Плановая стоимость объекта в прогнозных ценах 2018 года  относительно уровня 2012года </t>
  </si>
  <si>
    <t xml:space="preserve">Плановая стоимость объекта впрогнозных ценах 2018года  с учетом применения методики снижения инвестиционных затрат на 30% относительно уровня 2012года       </t>
  </si>
  <si>
    <t>2018 год</t>
  </si>
  <si>
    <t>Составлен в базисных ценах 2001 года с пересчетом в текущие цены на 2018 год</t>
  </si>
  <si>
    <t>Индексы - дефляторы МЭР по строке "Капвложения" на 2018 год (указать период выпуска)</t>
  </si>
  <si>
    <t>Стоимость строительства в ценах на период строительства в 2018 году</t>
  </si>
  <si>
    <t>Коэффициент директивного снижения инвестиционных затрат в 2018году (в соответствии с действующей методикой)</t>
  </si>
  <si>
    <t>Стоимость строительства в текущих ценах с учетом снижения в 2018 году</t>
  </si>
  <si>
    <t>2КЛ - 0,4 кВ</t>
  </si>
  <si>
    <t>______________________________ /М.Н.Пузиков/</t>
  </si>
  <si>
    <t>'С учетом индексов-дефляторов 2018</t>
  </si>
  <si>
    <t>/М.Н.Пузиков/</t>
  </si>
  <si>
    <t>Средства на возведение, разборку временных зданий и сооружений, %2,5</t>
  </si>
  <si>
    <t>ведущий инженер СПС УКС</t>
  </si>
  <si>
    <t>/Н.С. Кривоногова/</t>
  </si>
  <si>
    <t>Дата  расчета</t>
  </si>
  <si>
    <t>БЛОК 1
Утвержденная сметная стоимость  строительства объекта  (в ценах 1 квартала 2018)</t>
  </si>
  <si>
    <t>Утвержденная сметная стоимость  строительства объекта  (в ценах 1 квартала 2018)</t>
  </si>
  <si>
    <t>Содержание службы заказчика - застройщика, кроме строительного контроля 3,73 %</t>
  </si>
  <si>
    <t xml:space="preserve">БЛОК 3                                                                                                   Плановая стоимость объекта в прогнозных ценах 2018 года  с учетом применения методики снижения инвестиционных затрат на 30% относительно уровня 4 кв. 2017года 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</si>
  <si>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</si>
  <si>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</si>
  <si>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</si>
  <si>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</si>
  <si>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</si>
  <si>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</si>
  <si>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</si>
  <si>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</si>
  <si>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</si>
  <si>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</si>
  <si>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</si>
  <si>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</si>
  <si>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</si>
  <si>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</si>
  <si>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</si>
  <si>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</si>
  <si>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</si>
  <si>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</si>
  <si>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</si>
  <si>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</si>
  <si>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</si>
  <si>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</si>
  <si>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</si>
  <si>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</si>
  <si>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</si>
  <si>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Заместитель директора по капитальному строительству ПО – начальник отдела</t>
  </si>
  <si>
    <t>А.М. Запрягаев</t>
  </si>
  <si>
    <t>Сводка затрат по объекту "Строительство отпайки ВЛ 10 кВ яч.508Д, 523Д ПС «Зеленец» протяженностью 1,4 км в с. Зеленец Сыктывдинского района Республики Коми (Птицефабрика Зеленецкая, ОАО Дог. № 56-01025Ю/18 от 17.05.18)"</t>
  </si>
  <si>
    <t>Строительство отпайки ВЛ 10 кВ яч.508Д, 523Д ПС «Зеленец» протяженностью 1,4 км в с. Зеленец Сыктывдинского района Республики Коми (Птицефабрика Зеленецкая, ОАО Дог. № 56-01025Ю/18 от 17.05.18)</t>
  </si>
  <si>
    <t xml:space="preserve">Первый заместитель директора - главный инженер
филиала ПАО "МРСК Северо-Запада" </t>
  </si>
  <si>
    <t>Код проекта J_009-55-2-01.32-1852</t>
  </si>
  <si>
    <t xml:space="preserve">Начальник отдела капитального строительства
филиала ПАО "МРСК Северо-Запада" </t>
  </si>
  <si>
    <t>J_009-55-2-01.32-1852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</si>
</sst>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0.000"/>
    <numFmt numFmtId="165" formatCode="#,##0.000"/>
    <numFmt numFmtId="166" formatCode="_-* #,##0_р_._-;\-* #,##0_р_._-;_-* &quot;-&quot;??_р_._-;_-@_-"/>
    <numFmt numFmtId="167" formatCode="#,##0.0000"/>
    <numFmt numFmtId="168" formatCode="#,##0.00000"/>
    <numFmt numFmtId="169" formatCode="#,##0.000000"/>
    <numFmt numFmtId="170" formatCode="0.00000"/>
    <numFmt numFmtId="171" formatCode="_-* #,##0_р_._-;\-* #,##0_р_._-;_-* &quot;-&quot;_р_._-;_-@_-"/>
    <numFmt numFmtId="172" formatCode="_-* #,##0.000\ _₽_-;\-* #,##0.000\ _₽_-;_-* &quot;-&quot;\ _₽_-;_-@_-"/>
    <numFmt numFmtId="173" formatCode="_-* #,##0.00000\ _₽_-;\-* #,##0.00000\ _₽_-;_-* &quot;-&quot;??\ _₽_-;_-@_-"/>
    <numFmt numFmtId="174" formatCode="_-* #,##0.00\ _₽_-;\-* #,##0.00\ _₽_-;_-* &quot;-&quot;\ _₽_-;_-@_-"/>
    <numFmt numFmtId="175" formatCode="_-* #,##0.000\ _₽_-;\-* #,##0.000\ _₽_-;_-* &quot;-&quot;??\ _₽_-;_-@_-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9"/>
      <name val="Times New Roman"/>
      <family val="1"/>
      <charset val="204"/>
    </font>
    <font>
      <sz val="8"/>
      <name val="Verdana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" fillId="0" borderId="0"/>
    <xf numFmtId="0" fontId="20" fillId="0" borderId="0"/>
    <xf numFmtId="0" fontId="40" fillId="0" borderId="0">
      <alignment vertical="top"/>
      <protection locked="0"/>
    </xf>
    <xf numFmtId="0" fontId="1" fillId="0" borderId="0"/>
    <xf numFmtId="0" fontId="4" fillId="0" borderId="0"/>
  </cellStyleXfs>
  <cellXfs count="451">
    <xf numFmtId="0" fontId="0" fillId="0" borderId="0" xfId="0"/>
    <xf numFmtId="0" fontId="4" fillId="0" borderId="0" xfId="3" applyAlignment="1">
      <alignment wrapText="1"/>
    </xf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4" fillId="0" borderId="0" xfId="3" applyFont="1" applyAlignment="1">
      <alignment wrapText="1"/>
    </xf>
    <xf numFmtId="0" fontId="19" fillId="0" borderId="0" xfId="8" applyFont="1" applyFill="1"/>
    <xf numFmtId="0" fontId="22" fillId="0" borderId="0" xfId="42" applyFont="1"/>
    <xf numFmtId="0" fontId="4" fillId="0" borderId="0" xfId="3" applyAlignment="1">
      <alignment horizontal="right"/>
    </xf>
    <xf numFmtId="0" fontId="4" fillId="3" borderId="0" xfId="3" applyFill="1" applyAlignment="1">
      <alignment wrapText="1"/>
    </xf>
    <xf numFmtId="0" fontId="11" fillId="3" borderId="0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4" fillId="0" borderId="0" xfId="3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4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0" fontId="7" fillId="0" borderId="0" xfId="8" applyFont="1" applyAlignment="1"/>
    <xf numFmtId="4" fontId="14" fillId="0" borderId="0" xfId="23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17" fillId="0" borderId="0" xfId="3" applyFont="1" applyFill="1" applyAlignment="1">
      <alignment wrapText="1"/>
    </xf>
    <xf numFmtId="0" fontId="25" fillId="0" borderId="0" xfId="41" applyFont="1" applyAlignment="1">
      <alignment horizontal="left" vertical="top" wrapText="1"/>
    </xf>
    <xf numFmtId="0" fontId="25" fillId="0" borderId="0" xfId="41" applyFont="1" applyBorder="1" applyAlignment="1">
      <alignment horizontal="left" vertical="top" wrapText="1"/>
    </xf>
    <xf numFmtId="0" fontId="25" fillId="0" borderId="0" xfId="3" applyFont="1" applyAlignment="1">
      <alignment wrapText="1"/>
    </xf>
    <xf numFmtId="0" fontId="26" fillId="0" borderId="3" xfId="18" quotePrefix="1" applyFont="1" applyBorder="1" applyAlignment="1">
      <alignment horizontal="center" vertical="center" wrapText="1"/>
    </xf>
    <xf numFmtId="4" fontId="25" fillId="0" borderId="3" xfId="18" quotePrefix="1" applyNumberFormat="1" applyFont="1" applyBorder="1" applyAlignment="1">
      <alignment horizontal="center" vertical="center" wrapText="1"/>
    </xf>
    <xf numFmtId="0" fontId="26" fillId="0" borderId="3" xfId="20" applyNumberFormat="1" applyFont="1" applyBorder="1" applyAlignment="1">
      <alignment horizontal="center" vertical="center" wrapText="1"/>
    </xf>
    <xf numFmtId="0" fontId="26" fillId="0" borderId="3" xfId="21" applyNumberFormat="1" applyFont="1" applyBorder="1" applyAlignment="1">
      <alignment horizontal="center" vertical="center" wrapText="1"/>
    </xf>
    <xf numFmtId="0" fontId="26" fillId="0" borderId="3" xfId="23" applyNumberFormat="1" applyFont="1" applyBorder="1" applyAlignment="1">
      <alignment horizontal="center" vertical="center" wrapText="1"/>
    </xf>
    <xf numFmtId="0" fontId="25" fillId="0" borderId="3" xfId="24" applyNumberFormat="1" applyFont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vertical="top" wrapText="1"/>
    </xf>
    <xf numFmtId="0" fontId="26" fillId="0" borderId="3" xfId="20" applyNumberFormat="1" applyFont="1" applyFill="1" applyBorder="1" applyAlignment="1">
      <alignment horizontal="center" vertical="center" wrapText="1"/>
    </xf>
    <xf numFmtId="0" fontId="26" fillId="0" borderId="3" xfId="21" applyNumberFormat="1" applyFont="1" applyFill="1" applyBorder="1" applyAlignment="1">
      <alignment horizontal="center" vertical="center" wrapText="1"/>
    </xf>
    <xf numFmtId="0" fontId="26" fillId="0" borderId="3" xfId="26" applyNumberFormat="1" applyFont="1" applyFill="1" applyBorder="1" applyAlignment="1">
      <alignment horizontal="center" vertical="top" wrapText="1"/>
    </xf>
    <xf numFmtId="0" fontId="26" fillId="0" borderId="3" xfId="31" applyNumberFormat="1" applyFont="1" applyFill="1" applyBorder="1" applyAlignment="1">
      <alignment horizontal="right" vertical="top" wrapText="1"/>
    </xf>
    <xf numFmtId="0" fontId="26" fillId="0" borderId="3" xfId="32" quotePrefix="1" applyFont="1" applyFill="1" applyBorder="1" applyAlignment="1">
      <alignment horizontal="left" vertical="top" wrapText="1"/>
    </xf>
    <xf numFmtId="0" fontId="26" fillId="0" borderId="3" xfId="31" applyNumberFormat="1" applyFont="1" applyFill="1" applyBorder="1" applyAlignment="1">
      <alignment horizontal="center" vertical="top" wrapText="1"/>
    </xf>
    <xf numFmtId="0" fontId="26" fillId="0" borderId="3" xfId="31" applyFont="1" applyFill="1" applyBorder="1" applyAlignment="1">
      <alignment horizontal="right" vertical="top" wrapText="1"/>
    </xf>
    <xf numFmtId="0" fontId="26" fillId="0" borderId="3" xfId="32" applyFont="1" applyFill="1" applyBorder="1" applyAlignment="1">
      <alignment horizontal="left" vertical="top" wrapText="1"/>
    </xf>
    <xf numFmtId="0" fontId="26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6" fillId="0" borderId="3" xfId="37" quotePrefix="1" applyFont="1" applyFill="1" applyBorder="1" applyAlignment="1">
      <alignment horizontal="right" vertical="top" wrapText="1"/>
    </xf>
    <xf numFmtId="0" fontId="26" fillId="0" borderId="0" xfId="38" quotePrefix="1" applyFont="1" applyAlignment="1">
      <alignment horizontal="left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/>
      <protection locked="0"/>
    </xf>
    <xf numFmtId="0" fontId="0" fillId="0" borderId="0" xfId="0" applyAlignment="1"/>
    <xf numFmtId="165" fontId="25" fillId="0" borderId="0" xfId="3" applyNumberFormat="1" applyFont="1" applyAlignment="1">
      <alignment wrapText="1"/>
    </xf>
    <xf numFmtId="0" fontId="26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6" fillId="0" borderId="4" xfId="28" applyFont="1" applyFill="1" applyBorder="1" applyAlignment="1">
      <alignment horizontal="left" vertical="top" wrapText="1"/>
    </xf>
    <xf numFmtId="0" fontId="26" fillId="0" borderId="4" xfId="28" quotePrefix="1" applyFont="1" applyFill="1" applyBorder="1" applyAlignment="1">
      <alignment horizontal="left" vertical="top" wrapText="1"/>
    </xf>
    <xf numFmtId="0" fontId="26" fillId="0" borderId="4" xfId="33" quotePrefix="1" applyFont="1" applyFill="1" applyBorder="1" applyAlignment="1">
      <alignment horizontal="left" vertical="top" wrapText="1"/>
    </xf>
    <xf numFmtId="0" fontId="26" fillId="0" borderId="4" xfId="33" applyFont="1" applyFill="1" applyBorder="1" applyAlignment="1">
      <alignment horizontal="left" vertical="top" wrapText="1"/>
    </xf>
    <xf numFmtId="0" fontId="26" fillId="0" borderId="4" xfId="34" quotePrefix="1" applyFont="1" applyFill="1" applyBorder="1" applyAlignment="1">
      <alignment horizontal="left" vertical="top" wrapText="1"/>
    </xf>
    <xf numFmtId="0" fontId="26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6" fillId="0" borderId="9" xfId="18" quotePrefix="1" applyFont="1" applyBorder="1" applyAlignment="1">
      <alignment horizontal="center" vertical="center" wrapText="1"/>
    </xf>
    <xf numFmtId="0" fontId="26" fillId="0" borderId="10" xfId="19" quotePrefix="1" applyFont="1" applyBorder="1" applyAlignment="1">
      <alignment horizontal="center" vertical="center" wrapText="1"/>
    </xf>
    <xf numFmtId="0" fontId="26" fillId="0" borderId="9" xfId="23" applyNumberFormat="1" applyFont="1" applyBorder="1" applyAlignment="1">
      <alignment horizontal="center" vertical="center" wrapText="1"/>
    </xf>
    <xf numFmtId="0" fontId="26" fillId="0" borderId="10" xfId="24" applyNumberFormat="1" applyFont="1" applyBorder="1" applyAlignment="1">
      <alignment horizontal="center" vertical="center" wrapText="1"/>
    </xf>
    <xf numFmtId="4" fontId="25" fillId="0" borderId="9" xfId="18" quotePrefix="1" applyNumberFormat="1" applyFont="1" applyBorder="1" applyAlignment="1">
      <alignment horizontal="center" vertical="center" wrapText="1"/>
    </xf>
    <xf numFmtId="4" fontId="25" fillId="0" borderId="10" xfId="19" quotePrefix="1" applyNumberFormat="1" applyFont="1" applyBorder="1" applyAlignment="1">
      <alignment vertical="center" wrapText="1"/>
    </xf>
    <xf numFmtId="0" fontId="25" fillId="0" borderId="9" xfId="24" applyNumberFormat="1" applyFont="1" applyBorder="1" applyAlignment="1">
      <alignment horizontal="center" vertical="center" wrapText="1"/>
    </xf>
    <xf numFmtId="0" fontId="25" fillId="0" borderId="10" xfId="24" applyNumberFormat="1" applyFont="1" applyBorder="1" applyAlignment="1">
      <alignment horizontal="center" vertical="center" wrapText="1"/>
    </xf>
    <xf numFmtId="0" fontId="26" fillId="2" borderId="3" xfId="31" applyNumberFormat="1" applyFont="1" applyFill="1" applyBorder="1" applyAlignment="1">
      <alignment horizontal="right" vertical="top" wrapText="1"/>
    </xf>
    <xf numFmtId="0" fontId="26" fillId="2" borderId="3" xfId="32" quotePrefix="1" applyFont="1" applyFill="1" applyBorder="1" applyAlignment="1">
      <alignment horizontal="left" vertical="top" wrapText="1"/>
    </xf>
    <xf numFmtId="0" fontId="26" fillId="2" borderId="4" xfId="33" quotePrefix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8" fontId="14" fillId="0" borderId="0" xfId="29" applyNumberFormat="1" applyFont="1" applyFill="1" applyBorder="1" applyAlignment="1">
      <alignment horizontal="right" vertical="top" wrapText="1"/>
    </xf>
    <xf numFmtId="0" fontId="4" fillId="0" borderId="0" xfId="3" applyFill="1" applyBorder="1" applyAlignment="1">
      <alignment wrapText="1"/>
    </xf>
    <xf numFmtId="0" fontId="28" fillId="0" borderId="3" xfId="8" applyFont="1" applyBorder="1" applyAlignment="1">
      <alignment horizontal="center" vertical="center" wrapText="1"/>
    </xf>
    <xf numFmtId="0" fontId="28" fillId="0" borderId="3" xfId="8" applyFont="1" applyBorder="1" applyAlignment="1">
      <alignment vertical="center" wrapText="1"/>
    </xf>
    <xf numFmtId="0" fontId="27" fillId="0" borderId="0" xfId="8" applyFont="1"/>
    <xf numFmtId="169" fontId="27" fillId="0" borderId="0" xfId="8" applyNumberFormat="1" applyFont="1"/>
    <xf numFmtId="0" fontId="1" fillId="0" borderId="3" xfId="8" applyBorder="1"/>
    <xf numFmtId="0" fontId="16" fillId="0" borderId="3" xfId="8" applyFont="1" applyBorder="1" applyAlignment="1">
      <alignment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167" fontId="1" fillId="0" borderId="0" xfId="8" applyNumberFormat="1" applyFont="1"/>
    <xf numFmtId="0" fontId="1" fillId="0" borderId="3" xfId="8" applyFont="1" applyBorder="1"/>
    <xf numFmtId="165" fontId="16" fillId="0" borderId="0" xfId="8" applyNumberFormat="1" applyFont="1" applyBorder="1" applyAlignment="1">
      <alignment horizontal="center" vertical="center" wrapText="1"/>
    </xf>
    <xf numFmtId="0" fontId="27" fillId="0" borderId="3" xfId="8" applyFont="1" applyBorder="1"/>
    <xf numFmtId="165" fontId="1" fillId="0" borderId="0" xfId="8" applyNumberFormat="1" applyFont="1"/>
    <xf numFmtId="164" fontId="1" fillId="0" borderId="0" xfId="8" applyNumberFormat="1" applyFont="1"/>
    <xf numFmtId="0" fontId="4" fillId="0" borderId="3" xfId="3" applyFill="1" applyBorder="1" applyAlignment="1">
      <alignment wrapText="1"/>
    </xf>
    <xf numFmtId="0" fontId="29" fillId="6" borderId="3" xfId="3" applyFont="1" applyFill="1" applyBorder="1" applyAlignment="1">
      <alignment horizontal="center" vertical="center" wrapText="1"/>
    </xf>
    <xf numFmtId="0" fontId="23" fillId="0" borderId="0" xfId="9" applyFont="1" applyBorder="1" applyAlignment="1">
      <alignment vertical="center" wrapText="1"/>
    </xf>
    <xf numFmtId="165" fontId="28" fillId="0" borderId="3" xfId="8" applyNumberFormat="1" applyFont="1" applyBorder="1" applyAlignment="1">
      <alignment horizontal="center" vertical="center" wrapText="1"/>
    </xf>
    <xf numFmtId="165" fontId="16" fillId="0" borderId="3" xfId="8" applyNumberFormat="1" applyFont="1" applyBorder="1" applyAlignment="1">
      <alignment horizontal="center" vertical="center" wrapText="1"/>
    </xf>
    <xf numFmtId="165" fontId="1" fillId="0" borderId="3" xfId="8" applyNumberFormat="1" applyFont="1" applyBorder="1" applyAlignment="1">
      <alignment horizontal="center"/>
    </xf>
    <xf numFmtId="165" fontId="30" fillId="0" borderId="3" xfId="8" applyNumberFormat="1" applyFont="1" applyBorder="1" applyAlignment="1">
      <alignment horizontal="center" vertical="center" wrapText="1"/>
    </xf>
    <xf numFmtId="165" fontId="30" fillId="3" borderId="3" xfId="8" applyNumberFormat="1" applyFont="1" applyFill="1" applyBorder="1" applyAlignment="1">
      <alignment horizontal="center" vertical="center" wrapText="1"/>
    </xf>
    <xf numFmtId="0" fontId="7" fillId="0" borderId="0" xfId="8" applyFont="1" applyAlignment="1">
      <alignment horizontal="right"/>
    </xf>
    <xf numFmtId="0" fontId="2" fillId="0" borderId="0" xfId="1" quotePrefix="1" applyBorder="1" applyAlignment="1">
      <alignment vertical="top" wrapText="1"/>
    </xf>
    <xf numFmtId="0" fontId="2" fillId="0" borderId="0" xfId="1" quotePrefix="1" applyBorder="1" applyAlignment="1">
      <alignment horizontal="center" vertical="center" wrapText="1"/>
    </xf>
    <xf numFmtId="0" fontId="5" fillId="0" borderId="0" xfId="4" quotePrefix="1" applyBorder="1" applyAlignment="1">
      <alignment vertical="top" wrapText="1"/>
    </xf>
    <xf numFmtId="0" fontId="5" fillId="0" borderId="0" xfId="4" applyBorder="1" applyAlignment="1">
      <alignment horizontal="center" vertical="center" wrapText="1"/>
    </xf>
    <xf numFmtId="0" fontId="5" fillId="0" borderId="0" xfId="5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0" xfId="6" quotePrefix="1" applyBorder="1" applyAlignment="1">
      <alignment vertical="top" wrapText="1"/>
    </xf>
    <xf numFmtId="0" fontId="5" fillId="0" borderId="0" xfId="6" applyBorder="1" applyAlignment="1">
      <alignment vertical="top" wrapText="1"/>
    </xf>
    <xf numFmtId="0" fontId="5" fillId="0" borderId="1" xfId="6" applyBorder="1" applyAlignment="1">
      <alignment vertical="top" wrapText="1"/>
    </xf>
    <xf numFmtId="0" fontId="32" fillId="0" borderId="0" xfId="6" applyFont="1" applyBorder="1" applyAlignment="1">
      <alignment horizontal="right" wrapText="1"/>
    </xf>
    <xf numFmtId="0" fontId="35" fillId="0" borderId="23" xfId="18" quotePrefix="1" applyFont="1" applyBorder="1" applyAlignment="1">
      <alignment horizontal="center" vertical="center" wrapText="1"/>
    </xf>
    <xf numFmtId="0" fontId="35" fillId="0" borderId="24" xfId="18" quotePrefix="1" applyFont="1" applyBorder="1" applyAlignment="1">
      <alignment horizontal="center" vertical="center" wrapText="1"/>
    </xf>
    <xf numFmtId="0" fontId="35" fillId="0" borderId="25" xfId="18" quotePrefix="1" applyFont="1" applyBorder="1" applyAlignment="1">
      <alignment horizontal="center" vertical="center" wrapText="1"/>
    </xf>
    <xf numFmtId="0" fontId="14" fillId="0" borderId="23" xfId="20" applyNumberFormat="1" applyFont="1" applyBorder="1" applyAlignment="1">
      <alignment horizontal="center" vertical="center" wrapText="1"/>
    </xf>
    <xf numFmtId="0" fontId="14" fillId="0" borderId="24" xfId="21" applyNumberFormat="1" applyFont="1" applyBorder="1" applyAlignment="1">
      <alignment horizontal="center" vertical="center" wrapText="1"/>
    </xf>
    <xf numFmtId="0" fontId="14" fillId="0" borderId="27" xfId="22" applyNumberFormat="1" applyFont="1" applyBorder="1" applyAlignment="1">
      <alignment horizontal="center" vertical="center" wrapText="1"/>
    </xf>
    <xf numFmtId="0" fontId="14" fillId="0" borderId="28" xfId="23" applyNumberFormat="1" applyFont="1" applyBorder="1" applyAlignment="1">
      <alignment horizontal="center" vertical="center" wrapText="1"/>
    </xf>
    <xf numFmtId="0" fontId="14" fillId="0" borderId="29" xfId="23" applyNumberFormat="1" applyFont="1" applyBorder="1" applyAlignment="1">
      <alignment horizontal="center" vertical="center" wrapText="1"/>
    </xf>
    <xf numFmtId="0" fontId="14" fillId="0" borderId="25" xfId="23" applyNumberFormat="1" applyFont="1" applyBorder="1" applyAlignment="1">
      <alignment horizontal="center" vertical="center" wrapText="1"/>
    </xf>
    <xf numFmtId="0" fontId="14" fillId="0" borderId="30" xfId="24" applyNumberFormat="1" applyFont="1" applyBorder="1" applyAlignment="1">
      <alignment horizontal="center" vertical="center" wrapText="1"/>
    </xf>
    <xf numFmtId="0" fontId="31" fillId="0" borderId="3" xfId="26" applyNumberFormat="1" applyFont="1" applyBorder="1" applyAlignment="1">
      <alignment horizontal="center" vertical="top" wrapText="1"/>
    </xf>
    <xf numFmtId="49" fontId="19" fillId="0" borderId="3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left" vertical="top" wrapText="1"/>
      <protection locked="0"/>
    </xf>
    <xf numFmtId="0" fontId="36" fillId="0" borderId="3" xfId="25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1" fillId="0" borderId="4" xfId="33" quotePrefix="1" applyFont="1" applyBorder="1" applyAlignment="1">
      <alignment horizontal="left" vertical="top" wrapText="1"/>
    </xf>
    <xf numFmtId="0" fontId="31" fillId="0" borderId="3" xfId="31" applyNumberFormat="1" applyFont="1" applyBorder="1" applyAlignment="1">
      <alignment horizontal="center" vertical="top" wrapText="1"/>
    </xf>
    <xf numFmtId="0" fontId="31" fillId="0" borderId="3" xfId="32" quotePrefix="1" applyFont="1" applyBorder="1" applyAlignment="1">
      <alignment horizontal="center" vertical="center" wrapText="1"/>
    </xf>
    <xf numFmtId="0" fontId="31" fillId="0" borderId="4" xfId="35" quotePrefix="1" applyFont="1" applyBorder="1" applyAlignment="1">
      <alignment horizontal="left" vertical="top" wrapText="1"/>
    </xf>
    <xf numFmtId="49" fontId="8" fillId="0" borderId="4" xfId="0" applyNumberFormat="1" applyFont="1" applyBorder="1" applyAlignment="1" applyProtection="1">
      <alignment horizontal="left" vertical="center" wrapText="1"/>
      <protection locked="0"/>
    </xf>
    <xf numFmtId="0" fontId="31" fillId="0" borderId="3" xfId="31" applyFont="1" applyBorder="1" applyAlignment="1">
      <alignment horizontal="center" vertical="top" wrapText="1"/>
    </xf>
    <xf numFmtId="0" fontId="31" fillId="0" borderId="4" xfId="35" applyFont="1" applyBorder="1" applyAlignment="1">
      <alignment horizontal="left" vertical="top" wrapText="1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9" xfId="31" applyNumberFormat="1" applyFont="1" applyBorder="1" applyAlignment="1">
      <alignment horizontal="right" vertical="top" wrapText="1"/>
    </xf>
    <xf numFmtId="0" fontId="14" fillId="0" borderId="3" xfId="32" quotePrefix="1" applyFont="1" applyBorder="1" applyAlignment="1">
      <alignment horizontal="center" vertical="center" wrapText="1"/>
    </xf>
    <xf numFmtId="0" fontId="8" fillId="0" borderId="4" xfId="0" applyFont="1" applyBorder="1"/>
    <xf numFmtId="0" fontId="14" fillId="0" borderId="3" xfId="37" quotePrefix="1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14" fillId="0" borderId="0" xfId="38" quotePrefix="1" applyAlignment="1">
      <alignment horizontal="left" wrapText="1"/>
    </xf>
    <xf numFmtId="0" fontId="18" fillId="0" borderId="33" xfId="39" quotePrefix="1" applyBorder="1" applyAlignment="1">
      <alignment vertical="top" wrapText="1"/>
    </xf>
    <xf numFmtId="0" fontId="18" fillId="0" borderId="33" xfId="39" applyBorder="1" applyAlignment="1">
      <alignment vertical="top" wrapText="1"/>
    </xf>
    <xf numFmtId="166" fontId="8" fillId="0" borderId="0" xfId="8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8" applyFont="1" applyAlignment="1">
      <alignment horizontal="left" vertical="center"/>
    </xf>
    <xf numFmtId="0" fontId="8" fillId="0" borderId="0" xfId="8" applyFont="1" applyAlignment="1">
      <alignment vertical="center"/>
    </xf>
    <xf numFmtId="0" fontId="8" fillId="0" borderId="0" xfId="0" applyFont="1" applyAlignment="1">
      <alignment wrapText="1"/>
    </xf>
    <xf numFmtId="0" fontId="37" fillId="0" borderId="0" xfId="43" applyFont="1" applyAlignment="1" applyProtection="1">
      <alignment vertical="center" wrapText="1"/>
      <protection locked="0"/>
    </xf>
    <xf numFmtId="0" fontId="8" fillId="0" borderId="0" xfId="0" applyFont="1"/>
    <xf numFmtId="0" fontId="37" fillId="0" borderId="0" xfId="43" applyFont="1" applyAlignment="1" applyProtection="1">
      <alignment horizontal="left" vertical="center"/>
      <protection locked="0"/>
    </xf>
    <xf numFmtId="165" fontId="0" fillId="0" borderId="0" xfId="0" applyNumberFormat="1"/>
    <xf numFmtId="0" fontId="38" fillId="6" borderId="3" xfId="3" applyFont="1" applyFill="1" applyBorder="1" applyAlignment="1">
      <alignment horizontal="center" vertical="center" wrapText="1"/>
    </xf>
    <xf numFmtId="170" fontId="25" fillId="0" borderId="14" xfId="30" applyNumberFormat="1" applyFont="1" applyFill="1" applyBorder="1" applyAlignment="1">
      <alignment horizontal="right" vertical="top" wrapText="1"/>
    </xf>
    <xf numFmtId="165" fontId="1" fillId="0" borderId="0" xfId="8" applyNumberFormat="1"/>
    <xf numFmtId="0" fontId="25" fillId="0" borderId="0" xfId="43" applyFont="1" applyAlignment="1" applyProtection="1">
      <alignment horizontal="right" vertical="center"/>
      <protection locked="0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3" fillId="0" borderId="0" xfId="9" applyFont="1" applyBorder="1" applyAlignment="1">
      <alignment vertical="center"/>
    </xf>
    <xf numFmtId="164" fontId="25" fillId="0" borderId="10" xfId="3" applyNumberFormat="1" applyFont="1" applyBorder="1" applyAlignment="1">
      <alignment wrapText="1"/>
    </xf>
    <xf numFmtId="0" fontId="39" fillId="0" borderId="3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 wrapText="1"/>
    </xf>
    <xf numFmtId="0" fontId="26" fillId="0" borderId="3" xfId="27" applyFont="1" applyFill="1" applyBorder="1" applyAlignment="1">
      <alignment horizontal="center" vertical="center" wrapText="1"/>
    </xf>
    <xf numFmtId="0" fontId="26" fillId="0" borderId="3" xfId="31" applyNumberFormat="1" applyFont="1" applyFill="1" applyBorder="1" applyAlignment="1">
      <alignment horizontal="center" vertical="center" wrapText="1"/>
    </xf>
    <xf numFmtId="170" fontId="12" fillId="0" borderId="10" xfId="30" applyNumberFormat="1" applyFont="1" applyBorder="1" applyAlignment="1">
      <alignment horizontal="right" vertical="top" wrapText="1"/>
    </xf>
    <xf numFmtId="14" fontId="25" fillId="0" borderId="0" xfId="3" applyNumberFormat="1" applyFont="1" applyAlignment="1">
      <alignment wrapText="1"/>
    </xf>
    <xf numFmtId="164" fontId="26" fillId="0" borderId="9" xfId="23" applyNumberFormat="1" applyFont="1" applyBorder="1" applyAlignment="1">
      <alignment horizontal="center" vertical="center" wrapText="1"/>
    </xf>
    <xf numFmtId="164" fontId="26" fillId="0" borderId="3" xfId="23" applyNumberFormat="1" applyFont="1" applyBorder="1" applyAlignment="1">
      <alignment horizontal="center" vertical="center" wrapText="1"/>
    </xf>
    <xf numFmtId="164" fontId="26" fillId="0" borderId="10" xfId="24" applyNumberFormat="1" applyFont="1" applyBorder="1" applyAlignment="1">
      <alignment horizontal="center" vertical="center" wrapText="1"/>
    </xf>
    <xf numFmtId="164" fontId="26" fillId="0" borderId="9" xfId="24" applyNumberFormat="1" applyFont="1" applyBorder="1" applyAlignment="1">
      <alignment horizontal="center" vertical="center" wrapText="1"/>
    </xf>
    <xf numFmtId="164" fontId="26" fillId="0" borderId="3" xfId="24" applyNumberFormat="1" applyFont="1" applyBorder="1" applyAlignment="1">
      <alignment horizontal="center" vertical="center" wrapText="1"/>
    </xf>
    <xf numFmtId="164" fontId="25" fillId="0" borderId="3" xfId="3" applyNumberFormat="1" applyFont="1" applyBorder="1" applyAlignment="1">
      <alignment wrapText="1"/>
    </xf>
    <xf numFmtId="170" fontId="26" fillId="0" borderId="9" xfId="23" applyNumberFormat="1" applyFont="1" applyFill="1" applyBorder="1" applyAlignment="1">
      <alignment horizontal="center" vertical="center" wrapText="1"/>
    </xf>
    <xf numFmtId="170" fontId="26" fillId="0" borderId="3" xfId="23" applyNumberFormat="1" applyFont="1" applyFill="1" applyBorder="1" applyAlignment="1">
      <alignment horizontal="center" vertical="center" wrapText="1"/>
    </xf>
    <xf numFmtId="170" fontId="26" fillId="0" borderId="10" xfId="24" applyNumberFormat="1" applyFont="1" applyFill="1" applyBorder="1" applyAlignment="1">
      <alignment horizontal="center" vertical="center" wrapText="1"/>
    </xf>
    <xf numFmtId="170" fontId="26" fillId="0" borderId="14" xfId="24" applyNumberFormat="1" applyFont="1" applyFill="1" applyBorder="1" applyAlignment="1">
      <alignment horizontal="center" vertical="center" wrapText="1"/>
    </xf>
    <xf numFmtId="170" fontId="26" fillId="0" borderId="3" xfId="24" applyNumberFormat="1" applyFont="1" applyFill="1" applyBorder="1" applyAlignment="1">
      <alignment horizontal="center" vertical="center" wrapText="1"/>
    </xf>
    <xf numFmtId="170" fontId="25" fillId="0" borderId="3" xfId="3" applyNumberFormat="1" applyFont="1" applyFill="1" applyBorder="1" applyAlignment="1">
      <alignment horizontal="center" vertical="center" wrapText="1"/>
    </xf>
    <xf numFmtId="170" fontId="25" fillId="0" borderId="10" xfId="3" applyNumberFormat="1" applyFont="1" applyFill="1" applyBorder="1" applyAlignment="1">
      <alignment horizontal="center" vertical="center" wrapText="1"/>
    </xf>
    <xf numFmtId="170" fontId="26" fillId="0" borderId="14" xfId="23" applyNumberFormat="1" applyFont="1" applyFill="1" applyBorder="1" applyAlignment="1">
      <alignment horizontal="center" vertical="center" wrapText="1"/>
    </xf>
    <xf numFmtId="170" fontId="11" fillId="0" borderId="9" xfId="25" quotePrefix="1" applyNumberFormat="1" applyFont="1" applyFill="1" applyBorder="1" applyAlignment="1">
      <alignment horizontal="left" vertical="top" wrapText="1"/>
    </xf>
    <xf numFmtId="170" fontId="11" fillId="0" borderId="3" xfId="25" quotePrefix="1" applyNumberFormat="1" applyFont="1" applyFill="1" applyBorder="1" applyAlignment="1">
      <alignment horizontal="left" vertical="top" wrapText="1"/>
    </xf>
    <xf numFmtId="170" fontId="11" fillId="0" borderId="10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right" vertical="top" wrapText="1"/>
    </xf>
    <xf numFmtId="170" fontId="11" fillId="0" borderId="3" xfId="25" quotePrefix="1" applyNumberFormat="1" applyFont="1" applyFill="1" applyBorder="1" applyAlignment="1">
      <alignment horizontal="right" vertical="top" wrapText="1"/>
    </xf>
    <xf numFmtId="170" fontId="11" fillId="0" borderId="10" xfId="25" quotePrefix="1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Fill="1" applyBorder="1" applyAlignment="1">
      <alignment horizontal="right" vertical="top" wrapText="1"/>
    </xf>
    <xf numFmtId="170" fontId="26" fillId="0" borderId="14" xfId="23" applyNumberFormat="1" applyFont="1" applyFill="1" applyBorder="1" applyAlignment="1">
      <alignment vertical="center" wrapText="1"/>
    </xf>
    <xf numFmtId="170" fontId="26" fillId="0" borderId="3" xfId="23" applyNumberFormat="1" applyFont="1" applyFill="1" applyBorder="1" applyAlignment="1">
      <alignment vertical="center" wrapText="1"/>
    </xf>
    <xf numFmtId="170" fontId="26" fillId="0" borderId="10" xfId="23" applyNumberFormat="1" applyFont="1" applyFill="1" applyBorder="1" applyAlignment="1">
      <alignment vertical="center" wrapText="1"/>
    </xf>
    <xf numFmtId="170" fontId="11" fillId="0" borderId="14" xfId="29" applyNumberFormat="1" applyFont="1" applyFill="1" applyBorder="1" applyAlignment="1">
      <alignment horizontal="right" vertical="top" wrapText="1"/>
    </xf>
    <xf numFmtId="170" fontId="11" fillId="0" borderId="3" xfId="29" applyNumberFormat="1" applyFont="1" applyFill="1" applyBorder="1" applyAlignment="1">
      <alignment horizontal="right" vertical="top" wrapText="1"/>
    </xf>
    <xf numFmtId="170" fontId="11" fillId="0" borderId="10" xfId="30" applyNumberFormat="1" applyFont="1" applyFill="1" applyBorder="1" applyAlignment="1">
      <alignment horizontal="right" vertical="top" wrapText="1"/>
    </xf>
    <xf numFmtId="170" fontId="11" fillId="0" borderId="14" xfId="29" applyNumberFormat="1" applyFont="1" applyFill="1" applyBorder="1" applyAlignment="1">
      <alignment vertical="top" wrapText="1"/>
    </xf>
    <xf numFmtId="170" fontId="11" fillId="0" borderId="3" xfId="29" applyNumberFormat="1" applyFont="1" applyFill="1" applyBorder="1" applyAlignment="1">
      <alignment vertical="top" wrapText="1"/>
    </xf>
    <xf numFmtId="170" fontId="11" fillId="0" borderId="10" xfId="30" applyNumberFormat="1" applyFont="1" applyFill="1" applyBorder="1" applyAlignment="1">
      <alignment vertical="top" wrapText="1"/>
    </xf>
    <xf numFmtId="170" fontId="11" fillId="0" borderId="14" xfId="25" quotePrefix="1" applyNumberFormat="1" applyFont="1" applyFill="1" applyBorder="1" applyAlignment="1">
      <alignment vertical="top" wrapText="1"/>
    </xf>
    <xf numFmtId="170" fontId="11" fillId="0" borderId="3" xfId="25" quotePrefix="1" applyNumberFormat="1" applyFont="1" applyFill="1" applyBorder="1" applyAlignment="1">
      <alignment vertical="top" wrapText="1"/>
    </xf>
    <xf numFmtId="170" fontId="11" fillId="0" borderId="10" xfId="25" quotePrefix="1" applyNumberFormat="1" applyFont="1" applyFill="1" applyBorder="1" applyAlignment="1">
      <alignment vertical="top" wrapText="1"/>
    </xf>
    <xf numFmtId="170" fontId="26" fillId="0" borderId="14" xfId="29" applyNumberFormat="1" applyFont="1" applyFill="1" applyBorder="1" applyAlignment="1">
      <alignment horizontal="right" vertical="top" wrapText="1"/>
    </xf>
    <xf numFmtId="170" fontId="26" fillId="0" borderId="3" xfId="29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center" vertical="top" wrapText="1"/>
    </xf>
    <xf numFmtId="170" fontId="26" fillId="0" borderId="10" xfId="30" applyNumberFormat="1" applyFont="1" applyFill="1" applyBorder="1" applyAlignment="1">
      <alignment horizontal="right" vertical="top" wrapText="1"/>
    </xf>
    <xf numFmtId="170" fontId="26" fillId="0" borderId="14" xfId="29" applyNumberFormat="1" applyFont="1" applyFill="1" applyBorder="1" applyAlignment="1">
      <alignment vertical="top" wrapText="1"/>
    </xf>
    <xf numFmtId="170" fontId="26" fillId="0" borderId="3" xfId="29" applyNumberFormat="1" applyFont="1" applyFill="1" applyBorder="1" applyAlignment="1">
      <alignment vertical="top" wrapText="1"/>
    </xf>
    <xf numFmtId="170" fontId="25" fillId="0" borderId="3" xfId="30" applyNumberFormat="1" applyFont="1" applyFill="1" applyBorder="1" applyAlignment="1">
      <alignment vertical="top" wrapText="1"/>
    </xf>
    <xf numFmtId="170" fontId="26" fillId="0" borderId="10" xfId="30" applyNumberFormat="1" applyFont="1" applyFill="1" applyBorder="1" applyAlignment="1">
      <alignment vertical="top" wrapText="1"/>
    </xf>
    <xf numFmtId="170" fontId="26" fillId="0" borderId="10" xfId="29" applyNumberFormat="1" applyFont="1" applyFill="1" applyBorder="1" applyAlignment="1">
      <alignment horizontal="right" vertical="top" wrapText="1"/>
    </xf>
    <xf numFmtId="170" fontId="26" fillId="0" borderId="10" xfId="29" applyNumberFormat="1" applyFont="1" applyFill="1" applyBorder="1" applyAlignment="1">
      <alignment vertical="top" wrapText="1"/>
    </xf>
    <xf numFmtId="170" fontId="26" fillId="0" borderId="5" xfId="29" applyNumberFormat="1" applyFont="1" applyFill="1" applyBorder="1" applyAlignment="1">
      <alignment vertical="top" wrapText="1"/>
    </xf>
    <xf numFmtId="170" fontId="26" fillId="0" borderId="4" xfId="29" applyNumberFormat="1" applyFont="1" applyFill="1" applyBorder="1" applyAlignment="1">
      <alignment vertical="top" wrapText="1"/>
    </xf>
    <xf numFmtId="170" fontId="26" fillId="0" borderId="9" xfId="29" applyNumberFormat="1" applyFont="1" applyFill="1" applyBorder="1" applyAlignment="1">
      <alignment horizontal="right" vertical="top" wrapText="1"/>
    </xf>
    <xf numFmtId="170" fontId="11" fillId="0" borderId="9" xfId="29" applyNumberFormat="1" applyFont="1" applyFill="1" applyBorder="1" applyAlignment="1">
      <alignment horizontal="right" vertical="top" wrapText="1"/>
    </xf>
    <xf numFmtId="170" fontId="11" fillId="0" borderId="9" xfId="25" quotePrefix="1" applyNumberFormat="1" applyFont="1" applyFill="1" applyBorder="1" applyAlignment="1">
      <alignment horizontal="right" vertical="top" wrapText="1"/>
    </xf>
    <xf numFmtId="170" fontId="25" fillId="0" borderId="9" xfId="29" applyNumberFormat="1" applyFont="1" applyFill="1" applyBorder="1" applyAlignment="1">
      <alignment horizontal="center" vertical="top" wrapText="1"/>
    </xf>
    <xf numFmtId="170" fontId="25" fillId="0" borderId="3" xfId="29" applyNumberFormat="1" applyFont="1" applyFill="1" applyBorder="1" applyAlignment="1">
      <alignment horizontal="center" vertical="top" wrapText="1"/>
    </xf>
    <xf numFmtId="170" fontId="25" fillId="0" borderId="9" xfId="29" applyNumberFormat="1" applyFont="1" applyFill="1" applyBorder="1" applyAlignment="1">
      <alignment horizontal="right" vertical="top" wrapText="1"/>
    </xf>
    <xf numFmtId="170" fontId="25" fillId="0" borderId="3" xfId="29" applyNumberFormat="1" applyFont="1" applyFill="1" applyBorder="1" applyAlignment="1">
      <alignment horizontal="right" vertical="top" wrapText="1"/>
    </xf>
    <xf numFmtId="170" fontId="11" fillId="0" borderId="10" xfId="29" applyNumberFormat="1" applyFont="1" applyFill="1" applyBorder="1" applyAlignment="1">
      <alignment horizontal="right" vertical="top" wrapText="1"/>
    </xf>
    <xf numFmtId="170" fontId="11" fillId="0" borderId="15" xfId="29" applyNumberFormat="1" applyFont="1" applyFill="1" applyBorder="1" applyAlignment="1">
      <alignment horizontal="right" vertical="top" wrapText="1"/>
    </xf>
    <xf numFmtId="170" fontId="26" fillId="2" borderId="9" xfId="29" applyNumberFormat="1" applyFont="1" applyFill="1" applyBorder="1" applyAlignment="1">
      <alignment horizontal="right" vertical="top" wrapText="1"/>
    </xf>
    <xf numFmtId="170" fontId="26" fillId="2" borderId="3" xfId="29" applyNumberFormat="1" applyFont="1" applyFill="1" applyBorder="1" applyAlignment="1">
      <alignment horizontal="right" vertical="top" wrapText="1"/>
    </xf>
    <xf numFmtId="170" fontId="26" fillId="2" borderId="10" xfId="29" applyNumberFormat="1" applyFont="1" applyFill="1" applyBorder="1" applyAlignment="1">
      <alignment horizontal="right" vertical="top" wrapText="1"/>
    </xf>
    <xf numFmtId="170" fontId="26" fillId="2" borderId="14" xfId="29" applyNumberFormat="1" applyFont="1" applyFill="1" applyBorder="1" applyAlignment="1">
      <alignment horizontal="right" vertical="top" wrapText="1"/>
    </xf>
    <xf numFmtId="170" fontId="26" fillId="2" borderId="34" xfId="29" applyNumberFormat="1" applyFont="1" applyFill="1" applyBorder="1" applyAlignment="1">
      <alignment horizontal="right" vertical="top" wrapText="1"/>
    </xf>
    <xf numFmtId="170" fontId="26" fillId="2" borderId="16" xfId="29" applyNumberFormat="1" applyFont="1" applyFill="1" applyBorder="1" applyAlignment="1">
      <alignment horizontal="right" vertical="top" wrapText="1"/>
    </xf>
    <xf numFmtId="170" fontId="26" fillId="0" borderId="11" xfId="29" applyNumberFormat="1" applyFont="1" applyFill="1" applyBorder="1" applyAlignment="1">
      <alignment horizontal="right" vertical="top" wrapText="1"/>
    </xf>
    <xf numFmtId="170" fontId="26" fillId="0" borderId="12" xfId="29" applyNumberFormat="1" applyFont="1" applyFill="1" applyBorder="1" applyAlignment="1">
      <alignment horizontal="right" vertical="top" wrapText="1"/>
    </xf>
    <xf numFmtId="170" fontId="26" fillId="0" borderId="13" xfId="29" applyNumberFormat="1" applyFont="1" applyFill="1" applyBorder="1" applyAlignment="1">
      <alignment horizontal="right" vertical="top" wrapText="1"/>
    </xf>
    <xf numFmtId="170" fontId="15" fillId="0" borderId="31" xfId="25" quotePrefix="1" applyNumberFormat="1" applyBorder="1" applyAlignment="1">
      <alignment horizontal="left" vertical="top" wrapText="1"/>
    </xf>
    <xf numFmtId="170" fontId="15" fillId="0" borderId="16" xfId="25" quotePrefix="1" applyNumberFormat="1" applyBorder="1" applyAlignment="1">
      <alignment horizontal="left" vertical="top" wrapText="1"/>
    </xf>
    <xf numFmtId="170" fontId="15" fillId="0" borderId="32" xfId="25" quotePrefix="1" applyNumberFormat="1" applyBorder="1" applyAlignment="1">
      <alignment horizontal="left" vertical="top" wrapText="1"/>
    </xf>
    <xf numFmtId="170" fontId="25" fillId="0" borderId="9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Border="1" applyAlignment="1">
      <alignment horizontal="right" vertical="top" wrapText="1"/>
    </xf>
    <xf numFmtId="170" fontId="11" fillId="0" borderId="14" xfId="25" quotePrefix="1" applyNumberFormat="1" applyFont="1" applyBorder="1" applyAlignment="1">
      <alignment horizontal="left" vertical="top" wrapText="1"/>
    </xf>
    <xf numFmtId="170" fontId="11" fillId="0" borderId="3" xfId="25" quotePrefix="1" applyNumberFormat="1" applyFont="1" applyBorder="1" applyAlignment="1">
      <alignment horizontal="left" vertical="top" wrapText="1"/>
    </xf>
    <xf numFmtId="170" fontId="11" fillId="0" borderId="10" xfId="25" quotePrefix="1" applyNumberFormat="1" applyFont="1" applyBorder="1" applyAlignment="1">
      <alignment horizontal="left" vertical="top" wrapText="1"/>
    </xf>
    <xf numFmtId="170" fontId="25" fillId="0" borderId="14" xfId="29" applyNumberFormat="1" applyFont="1" applyBorder="1" applyAlignment="1">
      <alignment horizontal="right" vertical="top" wrapText="1"/>
    </xf>
    <xf numFmtId="170" fontId="25" fillId="0" borderId="3" xfId="29" applyNumberFormat="1" applyFont="1" applyBorder="1" applyAlignment="1">
      <alignment horizontal="right" vertical="top" wrapText="1"/>
    </xf>
    <xf numFmtId="170" fontId="0" fillId="0" borderId="0" xfId="0" applyNumberFormat="1"/>
    <xf numFmtId="170" fontId="25" fillId="0" borderId="34" xfId="30" applyNumberFormat="1" applyFont="1" applyBorder="1" applyAlignment="1">
      <alignment horizontal="right" vertical="top" wrapText="1"/>
    </xf>
    <xf numFmtId="170" fontId="11" fillId="0" borderId="34" xfId="25" quotePrefix="1" applyNumberFormat="1" applyFont="1" applyBorder="1" applyAlignment="1">
      <alignment horizontal="left" vertical="top" wrapText="1"/>
    </xf>
    <xf numFmtId="170" fontId="12" fillId="0" borderId="14" xfId="29" applyNumberFormat="1" applyFont="1" applyBorder="1" applyAlignment="1">
      <alignment horizontal="right" vertical="top" wrapText="1"/>
    </xf>
    <xf numFmtId="170" fontId="12" fillId="0" borderId="3" xfId="29" applyNumberFormat="1" applyFont="1" applyBorder="1" applyAlignment="1">
      <alignment horizontal="right" vertical="top" wrapText="1"/>
    </xf>
    <xf numFmtId="170" fontId="12" fillId="0" borderId="34" xfId="30" applyNumberFormat="1" applyFont="1" applyBorder="1" applyAlignment="1">
      <alignment horizontal="right" vertical="top" wrapText="1"/>
    </xf>
    <xf numFmtId="170" fontId="4" fillId="0" borderId="14" xfId="3" applyNumberFormat="1" applyBorder="1" applyAlignment="1">
      <alignment wrapText="1"/>
    </xf>
    <xf numFmtId="170" fontId="4" fillId="0" borderId="3" xfId="3" applyNumberFormat="1" applyBorder="1" applyAlignment="1">
      <alignment wrapText="1"/>
    </xf>
    <xf numFmtId="170" fontId="8" fillId="0" borderId="14" xfId="0" applyNumberFormat="1" applyFont="1" applyBorder="1"/>
    <xf numFmtId="170" fontId="8" fillId="0" borderId="3" xfId="0" applyNumberFormat="1" applyFont="1" applyBorder="1"/>
    <xf numFmtId="170" fontId="25" fillId="0" borderId="14" xfId="29" applyNumberFormat="1" applyFont="1" applyBorder="1" applyAlignment="1">
      <alignment horizontal="right" vertical="center" wrapText="1"/>
    </xf>
    <xf numFmtId="170" fontId="25" fillId="0" borderId="3" xfId="29" applyNumberFormat="1" applyFont="1" applyBorder="1" applyAlignment="1">
      <alignment horizontal="right" vertical="center" wrapText="1"/>
    </xf>
    <xf numFmtId="170" fontId="25" fillId="0" borderId="9" xfId="29" applyNumberFormat="1" applyFont="1" applyBorder="1" applyAlignment="1">
      <alignment horizontal="right" vertical="top" wrapText="1"/>
    </xf>
    <xf numFmtId="170" fontId="12" fillId="0" borderId="11" xfId="29" applyNumberFormat="1" applyFont="1" applyBorder="1" applyAlignment="1">
      <alignment horizontal="right" vertical="top" wrapText="1"/>
    </xf>
    <xf numFmtId="170" fontId="12" fillId="0" borderId="12" xfId="29" applyNumberFormat="1" applyFont="1" applyBorder="1" applyAlignment="1">
      <alignment horizontal="right" vertical="top" wrapText="1"/>
    </xf>
    <xf numFmtId="0" fontId="1" fillId="0" borderId="0" xfId="45" applyFont="1" applyAlignment="1">
      <alignment horizontal="right" vertical="center"/>
    </xf>
    <xf numFmtId="0" fontId="0" fillId="0" borderId="0" xfId="0" applyProtection="1">
      <protection locked="0"/>
    </xf>
    <xf numFmtId="173" fontId="45" fillId="0" borderId="0" xfId="0" applyNumberFormat="1" applyFont="1" applyProtection="1">
      <protection locked="0"/>
    </xf>
    <xf numFmtId="0" fontId="45" fillId="0" borderId="0" xfId="0" applyFont="1" applyProtection="1">
      <protection locked="0"/>
    </xf>
    <xf numFmtId="0" fontId="41" fillId="0" borderId="0" xfId="0" applyFont="1" applyProtection="1">
      <protection locked="0"/>
    </xf>
    <xf numFmtId="0" fontId="41" fillId="0" borderId="0" xfId="45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7" fillId="0" borderId="10" xfId="0" applyFont="1" applyBorder="1" applyAlignment="1" applyProtection="1">
      <alignment horizontal="center" vertical="center" wrapText="1"/>
      <protection locked="0"/>
    </xf>
    <xf numFmtId="0" fontId="47" fillId="0" borderId="11" xfId="0" applyFont="1" applyBorder="1" applyAlignment="1" applyProtection="1">
      <alignment horizontal="center" vertical="center" wrapText="1"/>
      <protection locked="0"/>
    </xf>
    <xf numFmtId="0" fontId="47" fillId="0" borderId="12" xfId="0" applyFont="1" applyBorder="1" applyAlignment="1" applyProtection="1">
      <alignment horizontal="center" vertical="center" wrapText="1"/>
      <protection locked="0"/>
    </xf>
    <xf numFmtId="0" fontId="47" fillId="0" borderId="13" xfId="0" applyFont="1" applyBorder="1" applyAlignment="1" applyProtection="1">
      <alignment horizontal="center" vertical="center" wrapText="1"/>
      <protection locked="0"/>
    </xf>
    <xf numFmtId="0" fontId="46" fillId="0" borderId="11" xfId="0" applyFont="1" applyBorder="1" applyAlignment="1" applyProtection="1">
      <alignment horizontal="center" vertical="center" wrapText="1"/>
      <protection locked="0"/>
    </xf>
    <xf numFmtId="0" fontId="46" fillId="0" borderId="12" xfId="0" applyFont="1" applyBorder="1" applyAlignment="1" applyProtection="1">
      <alignment horizontal="center" vertical="center" wrapText="1"/>
      <protection locked="0"/>
    </xf>
    <xf numFmtId="0" fontId="46" fillId="0" borderId="13" xfId="0" applyFont="1" applyBorder="1" applyAlignment="1" applyProtection="1">
      <alignment horizontal="center" vertical="center" wrapText="1"/>
      <protection locked="0"/>
    </xf>
    <xf numFmtId="0" fontId="43" fillId="0" borderId="31" xfId="0" applyFont="1" applyBorder="1" applyAlignment="1" applyProtection="1">
      <alignment horizontal="center" vertical="center" wrapText="1"/>
      <protection locked="0"/>
    </xf>
    <xf numFmtId="0" fontId="43" fillId="0" borderId="16" xfId="0" applyFont="1" applyBorder="1" applyAlignment="1" applyProtection="1">
      <alignment horizontal="center" vertical="center" wrapText="1"/>
      <protection locked="0"/>
    </xf>
    <xf numFmtId="0" fontId="43" fillId="0" borderId="48" xfId="0" applyFont="1" applyBorder="1" applyAlignment="1" applyProtection="1">
      <alignment horizontal="center" vertical="center" wrapText="1"/>
      <protection locked="0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center" vertical="center" wrapText="1"/>
      <protection locked="0"/>
    </xf>
    <xf numFmtId="0" fontId="46" fillId="0" borderId="8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0" borderId="42" xfId="0" applyFont="1" applyBorder="1" applyAlignment="1" applyProtection="1">
      <alignment horizontal="center" vertical="center" wrapText="1"/>
      <protection locked="0"/>
    </xf>
    <xf numFmtId="0" fontId="46" fillId="0" borderId="50" xfId="0" applyFont="1" applyBorder="1" applyAlignment="1" applyProtection="1">
      <alignment horizontal="center" vertical="center" wrapText="1"/>
      <protection locked="0"/>
    </xf>
    <xf numFmtId="0" fontId="43" fillId="0" borderId="6" xfId="0" applyFont="1" applyBorder="1" applyAlignment="1" applyProtection="1">
      <alignment horizontal="center" vertical="center" wrapText="1"/>
      <protection locked="0"/>
    </xf>
    <xf numFmtId="0" fontId="43" fillId="0" borderId="7" xfId="0" applyFont="1" applyBorder="1" applyAlignment="1" applyProtection="1">
      <alignment horizontal="center" vertical="center" wrapText="1"/>
      <protection locked="0"/>
    </xf>
    <xf numFmtId="0" fontId="43" fillId="0" borderId="8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3" fillId="0" borderId="32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43" fillId="0" borderId="11" xfId="0" applyFont="1" applyBorder="1" applyAlignment="1" applyProtection="1">
      <alignment horizontal="center" vertical="center" wrapText="1"/>
      <protection locked="0"/>
    </xf>
    <xf numFmtId="0" fontId="43" fillId="0" borderId="12" xfId="0" applyFont="1" applyBorder="1" applyAlignment="1" applyProtection="1">
      <alignment horizontal="center" vertical="center" wrapText="1"/>
      <protection locked="0"/>
    </xf>
    <xf numFmtId="0" fontId="43" fillId="0" borderId="12" xfId="0" applyFont="1" applyBorder="1" applyAlignment="1" applyProtection="1">
      <alignment horizontal="left" vertical="center" wrapText="1"/>
      <protection locked="0"/>
    </xf>
    <xf numFmtId="174" fontId="43" fillId="0" borderId="22" xfId="0" applyNumberFormat="1" applyFont="1" applyBorder="1" applyAlignment="1" applyProtection="1">
      <alignment vertical="center" wrapText="1"/>
      <protection locked="0"/>
    </xf>
    <xf numFmtId="174" fontId="43" fillId="0" borderId="11" xfId="0" applyNumberFormat="1" applyFont="1" applyBorder="1" applyAlignment="1" applyProtection="1">
      <alignment horizontal="center" vertical="center" wrapText="1"/>
      <protection locked="0"/>
    </xf>
    <xf numFmtId="174" fontId="43" fillId="0" borderId="12" xfId="0" applyNumberFormat="1" applyFont="1" applyBorder="1" applyAlignment="1" applyProtection="1">
      <alignment horizontal="center" vertical="center" wrapText="1"/>
      <protection locked="0"/>
    </xf>
    <xf numFmtId="174" fontId="43" fillId="0" borderId="13" xfId="0" applyNumberFormat="1" applyFont="1" applyBorder="1" applyAlignment="1" applyProtection="1">
      <alignment horizontal="center" vertical="center" wrapText="1"/>
      <protection locked="0"/>
    </xf>
    <xf numFmtId="174" fontId="43" fillId="0" borderId="51" xfId="0" applyNumberFormat="1" applyFont="1" applyBorder="1" applyAlignment="1" applyProtection="1">
      <alignment horizontal="center" vertical="center" wrapText="1"/>
      <protection locked="0"/>
    </xf>
    <xf numFmtId="174" fontId="43" fillId="0" borderId="22" xfId="0" applyNumberFormat="1" applyFont="1" applyBorder="1" applyAlignment="1" applyProtection="1">
      <alignment horizontal="center" vertical="center" wrapText="1"/>
      <protection locked="0"/>
    </xf>
    <xf numFmtId="174" fontId="42" fillId="0" borderId="52" xfId="0" applyNumberFormat="1" applyFont="1" applyBorder="1" applyAlignment="1" applyProtection="1">
      <alignment horizontal="center" vertical="center" wrapText="1"/>
      <protection locked="0"/>
    </xf>
    <xf numFmtId="174" fontId="42" fillId="0" borderId="13" xfId="0" applyNumberFormat="1" applyFont="1" applyBorder="1" applyAlignment="1" applyProtection="1">
      <alignment horizontal="center" vertical="center" wrapText="1"/>
      <protection locked="0"/>
    </xf>
    <xf numFmtId="175" fontId="45" fillId="0" borderId="0" xfId="0" applyNumberFormat="1" applyFont="1" applyProtection="1">
      <protection locked="0"/>
    </xf>
    <xf numFmtId="43" fontId="45" fillId="0" borderId="0" xfId="0" applyNumberFormat="1" applyFont="1" applyAlignment="1" applyProtection="1">
      <alignment horizontal="center" vertical="center"/>
      <protection locked="0"/>
    </xf>
    <xf numFmtId="43" fontId="45" fillId="0" borderId="0" xfId="0" applyNumberFormat="1" applyFont="1" applyProtection="1">
      <protection locked="0"/>
    </xf>
    <xf numFmtId="0" fontId="44" fillId="0" borderId="0" xfId="0" applyFont="1" applyBorder="1" applyAlignment="1" applyProtection="1">
      <alignment horizontal="center" vertical="center"/>
      <protection locked="0"/>
    </xf>
    <xf numFmtId="171" fontId="44" fillId="0" borderId="0" xfId="0" applyNumberFormat="1" applyFont="1" applyBorder="1" applyAlignment="1" applyProtection="1">
      <alignment horizontal="center" vertical="center" wrapText="1"/>
      <protection hidden="1"/>
    </xf>
    <xf numFmtId="174" fontId="44" fillId="0" borderId="0" xfId="0" applyNumberFormat="1" applyFont="1" applyBorder="1" applyAlignment="1" applyProtection="1">
      <alignment horizontal="center" vertical="center"/>
      <protection locked="0"/>
    </xf>
    <xf numFmtId="172" fontId="44" fillId="0" borderId="0" xfId="0" applyNumberFormat="1" applyFont="1" applyBorder="1" applyAlignment="1" applyProtection="1">
      <alignment horizontal="center" vertical="center"/>
      <protection locked="0"/>
    </xf>
    <xf numFmtId="0" fontId="44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/>
    <xf numFmtId="0" fontId="0" fillId="0" borderId="0" xfId="45" applyFont="1" applyAlignment="1">
      <alignment horizontal="right" vertical="center"/>
    </xf>
    <xf numFmtId="0" fontId="23" fillId="0" borderId="0" xfId="9" applyFont="1" applyBorder="1" applyAlignment="1">
      <alignment horizontal="center" vertical="center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1" fillId="2" borderId="7" xfId="0" applyFont="1" applyFill="1" applyBorder="1" applyAlignment="1" applyProtection="1">
      <alignment horizontal="center" vertical="center" wrapText="1"/>
      <protection hidden="1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8" fillId="0" borderId="0" xfId="8" applyFont="1" applyAlignment="1">
      <alignment horizontal="right"/>
    </xf>
    <xf numFmtId="0" fontId="1" fillId="0" borderId="0" xfId="0" applyFont="1" applyAlignment="1">
      <alignment horizontal="right"/>
    </xf>
    <xf numFmtId="0" fontId="5" fillId="0" borderId="0" xfId="14" applyBorder="1" applyAlignment="1">
      <alignment horizontal="left" vertical="top" wrapText="1"/>
    </xf>
    <xf numFmtId="0" fontId="2" fillId="0" borderId="0" xfId="1" quotePrefix="1" applyBorder="1" applyAlignment="1">
      <alignment horizontal="center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26" fillId="0" borderId="3" xfId="15" quotePrefix="1" applyFont="1" applyBorder="1" applyAlignment="1">
      <alignment horizontal="center" vertical="center" wrapText="1"/>
    </xf>
    <xf numFmtId="0" fontId="26" fillId="0" borderId="3" xfId="15" applyFont="1" applyBorder="1" applyAlignment="1">
      <alignment horizontal="center" vertical="center" wrapText="1"/>
    </xf>
    <xf numFmtId="0" fontId="26" fillId="0" borderId="3" xfId="16" quotePrefix="1" applyFont="1" applyBorder="1" applyAlignment="1">
      <alignment horizontal="center" vertical="center" wrapText="1"/>
    </xf>
    <xf numFmtId="0" fontId="26" fillId="0" borderId="3" xfId="16" applyFont="1" applyBorder="1" applyAlignment="1">
      <alignment horizontal="center" vertical="center" wrapText="1"/>
    </xf>
    <xf numFmtId="0" fontId="26" fillId="0" borderId="4" xfId="17" quotePrefix="1" applyFont="1" applyBorder="1" applyAlignment="1">
      <alignment horizontal="center" vertical="center" wrapText="1"/>
    </xf>
    <xf numFmtId="0" fontId="26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39" quotePrefix="1" applyFont="1" applyAlignment="1">
      <alignment horizontal="left" vertical="top" wrapText="1"/>
    </xf>
    <xf numFmtId="0" fontId="26" fillId="0" borderId="0" xfId="39" applyFont="1" applyAlignment="1">
      <alignment horizontal="left" vertical="top" wrapText="1"/>
    </xf>
    <xf numFmtId="0" fontId="26" fillId="0" borderId="0" xfId="40" quotePrefix="1" applyFont="1" applyAlignment="1">
      <alignment horizontal="left" vertical="top" wrapText="1"/>
    </xf>
    <xf numFmtId="0" fontId="26" fillId="0" borderId="0" xfId="40" applyFont="1" applyAlignment="1">
      <alignment horizontal="left" vertical="top" wrapText="1"/>
    </xf>
    <xf numFmtId="0" fontId="26" fillId="0" borderId="0" xfId="41" quotePrefix="1" applyFont="1" applyAlignment="1">
      <alignment horizontal="left" vertical="top" wrapText="1"/>
    </xf>
    <xf numFmtId="0" fontId="26" fillId="0" borderId="0" xfId="41" applyFont="1" applyAlignment="1">
      <alignment horizontal="left" vertical="top" wrapText="1"/>
    </xf>
    <xf numFmtId="166" fontId="19" fillId="0" borderId="0" xfId="42" applyNumberFormat="1" applyFont="1" applyFill="1" applyBorder="1" applyAlignment="1">
      <alignment horizontal="left" vertical="center" wrapText="1"/>
    </xf>
    <xf numFmtId="0" fontId="21" fillId="0" borderId="0" xfId="8" applyFont="1" applyAlignment="1">
      <alignment horizontal="left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 wrapText="1"/>
      <protection locked="0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4" fontId="25" fillId="4" borderId="4" xfId="41" quotePrefix="1" applyNumberFormat="1" applyFont="1" applyFill="1" applyBorder="1" applyAlignment="1">
      <alignment horizontal="center" vertical="center" wrapText="1"/>
    </xf>
    <xf numFmtId="4" fontId="25" fillId="4" borderId="5" xfId="41" quotePrefix="1" applyNumberFormat="1" applyFont="1" applyFill="1" applyBorder="1" applyAlignment="1">
      <alignment horizontal="center" vertical="center" wrapText="1"/>
    </xf>
    <xf numFmtId="0" fontId="11" fillId="0" borderId="3" xfId="25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38" fillId="6" borderId="15" xfId="3" applyFont="1" applyFill="1" applyBorder="1" applyAlignment="1">
      <alignment horizontal="center" vertical="center" wrapText="1"/>
    </xf>
    <xf numFmtId="0" fontId="38" fillId="6" borderId="16" xfId="3" applyFont="1" applyFill="1" applyBorder="1" applyAlignment="1">
      <alignment horizontal="center" vertical="center" wrapText="1"/>
    </xf>
    <xf numFmtId="0" fontId="38" fillId="6" borderId="4" xfId="3" applyFont="1" applyFill="1" applyBorder="1" applyAlignment="1">
      <alignment horizontal="center" vertical="center" wrapText="1"/>
    </xf>
    <xf numFmtId="0" fontId="38" fillId="6" borderId="5" xfId="3" applyFont="1" applyFill="1" applyBorder="1" applyAlignment="1">
      <alignment horizontal="center" vertical="center" wrapText="1"/>
    </xf>
    <xf numFmtId="0" fontId="38" fillId="6" borderId="2" xfId="3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9" fillId="6" borderId="4" xfId="3" applyFont="1" applyFill="1" applyBorder="1" applyAlignment="1">
      <alignment horizontal="center" vertical="center" wrapText="1"/>
    </xf>
    <xf numFmtId="0" fontId="29" fillId="6" borderId="5" xfId="3" applyFont="1" applyFill="1" applyBorder="1" applyAlignment="1">
      <alignment horizontal="center" vertical="center" wrapText="1"/>
    </xf>
    <xf numFmtId="0" fontId="29" fillId="6" borderId="2" xfId="3" applyFont="1" applyFill="1" applyBorder="1" applyAlignment="1">
      <alignment horizontal="center" vertical="center" wrapText="1"/>
    </xf>
    <xf numFmtId="0" fontId="29" fillId="5" borderId="15" xfId="3" applyFont="1" applyFill="1" applyBorder="1" applyAlignment="1" applyProtection="1">
      <alignment horizontal="center" vertical="center" wrapText="1"/>
    </xf>
    <xf numFmtId="0" fontId="29" fillId="5" borderId="16" xfId="3" applyFont="1" applyFill="1" applyBorder="1" applyAlignment="1" applyProtection="1">
      <alignment horizontal="center" vertical="center" wrapText="1"/>
    </xf>
    <xf numFmtId="0" fontId="8" fillId="0" borderId="0" xfId="8" applyFont="1" applyAlignment="1">
      <alignment horizontal="right" wrapText="1"/>
    </xf>
    <xf numFmtId="0" fontId="33" fillId="0" borderId="0" xfId="7" applyFont="1" applyBorder="1" applyAlignment="1">
      <alignment horizontal="center" vertical="top" wrapText="1"/>
    </xf>
    <xf numFmtId="0" fontId="34" fillId="0" borderId="17" xfId="14" applyFont="1" applyBorder="1" applyAlignment="1">
      <alignment horizontal="left" vertical="top" wrapText="1"/>
    </xf>
    <xf numFmtId="0" fontId="2" fillId="0" borderId="6" xfId="15" quotePrefix="1" applyBorder="1" applyAlignment="1">
      <alignment horizontal="center" vertical="center" wrapText="1"/>
    </xf>
    <xf numFmtId="0" fontId="2" fillId="0" borderId="11" xfId="15" applyBorder="1" applyAlignment="1">
      <alignment horizontal="center" vertical="center" wrapText="1"/>
    </xf>
    <xf numFmtId="0" fontId="2" fillId="0" borderId="7" xfId="16" applyBorder="1" applyAlignment="1">
      <alignment horizontal="center" vertical="center" wrapText="1"/>
    </xf>
    <xf numFmtId="0" fontId="2" fillId="0" borderId="12" xfId="16" applyBorder="1" applyAlignment="1">
      <alignment horizontal="center" vertical="center" wrapText="1"/>
    </xf>
    <xf numFmtId="0" fontId="2" fillId="0" borderId="18" xfId="17" applyBorder="1" applyAlignment="1">
      <alignment horizontal="center" vertical="center" wrapText="1"/>
    </xf>
    <xf numFmtId="0" fontId="2" fillId="0" borderId="22" xfId="17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35" fillId="0" borderId="21" xfId="19" quotePrefix="1" applyFont="1" applyBorder="1" applyAlignment="1">
      <alignment horizontal="center" vertical="center" wrapText="1"/>
    </xf>
    <xf numFmtId="0" fontId="35" fillId="0" borderId="26" xfId="19" quotePrefix="1" applyFont="1" applyBorder="1" applyAlignment="1">
      <alignment horizontal="center" vertical="center" wrapText="1"/>
    </xf>
    <xf numFmtId="0" fontId="36" fillId="0" borderId="3" xfId="25" quotePrefix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8" fillId="0" borderId="0" xfId="40" quotePrefix="1" applyAlignment="1">
      <alignment horizontal="left" vertical="top" wrapText="1"/>
    </xf>
    <xf numFmtId="0" fontId="18" fillId="0" borderId="0" xfId="40" applyAlignment="1">
      <alignment horizontal="left" vertical="top" wrapText="1"/>
    </xf>
    <xf numFmtId="0" fontId="18" fillId="0" borderId="0" xfId="41" quotePrefix="1" applyAlignment="1">
      <alignment horizontal="left" vertical="top" wrapText="1"/>
    </xf>
    <xf numFmtId="0" fontId="18" fillId="0" borderId="0" xfId="41" applyAlignment="1">
      <alignment horizontal="left" vertical="top" wrapText="1"/>
    </xf>
    <xf numFmtId="0" fontId="36" fillId="0" borderId="3" xfId="25" applyFont="1" applyBorder="1" applyAlignment="1">
      <alignment horizontal="left" vertical="top" wrapText="1"/>
    </xf>
    <xf numFmtId="0" fontId="36" fillId="0" borderId="4" xfId="25" applyFont="1" applyBorder="1" applyAlignment="1">
      <alignment horizontal="left" vertical="top" wrapText="1"/>
    </xf>
    <xf numFmtId="0" fontId="36" fillId="0" borderId="5" xfId="25" applyFont="1" applyBorder="1" applyAlignment="1">
      <alignment horizontal="left" vertical="top" wrapText="1"/>
    </xf>
    <xf numFmtId="0" fontId="36" fillId="0" borderId="34" xfId="25" applyFont="1" applyBorder="1" applyAlignment="1">
      <alignment horizontal="left" vertical="top" wrapText="1"/>
    </xf>
    <xf numFmtId="0" fontId="47" fillId="0" borderId="14" xfId="0" applyFont="1" applyBorder="1" applyAlignment="1" applyProtection="1">
      <alignment horizontal="center" vertical="center" wrapText="1"/>
      <protection locked="0"/>
    </xf>
    <xf numFmtId="0" fontId="47" fillId="0" borderId="5" xfId="0" applyFont="1" applyBorder="1" applyAlignment="1" applyProtection="1">
      <alignment horizontal="center" vertical="center" wrapText="1"/>
      <protection locked="0"/>
    </xf>
    <xf numFmtId="0" fontId="47" fillId="0" borderId="2" xfId="0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center" vertical="center" wrapText="1"/>
      <protection locked="0"/>
    </xf>
    <xf numFmtId="0" fontId="47" fillId="0" borderId="34" xfId="0" applyFont="1" applyBorder="1" applyAlignment="1" applyProtection="1">
      <alignment horizontal="center" vertical="center" wrapText="1"/>
      <protection locked="0"/>
    </xf>
    <xf numFmtId="0" fontId="41" fillId="0" borderId="0" xfId="0" applyFont="1" applyAlignment="1" applyProtection="1">
      <alignment horizontal="center" vertical="center" wrapText="1"/>
      <protection locked="0"/>
    </xf>
    <xf numFmtId="0" fontId="41" fillId="0" borderId="0" xfId="0" applyFont="1" applyAlignment="1" applyProtection="1">
      <alignment wrapText="1"/>
      <protection locked="0"/>
    </xf>
    <xf numFmtId="0" fontId="42" fillId="0" borderId="35" xfId="0" applyFont="1" applyBorder="1" applyAlignment="1" applyProtection="1">
      <alignment horizontal="center" vertical="center" wrapText="1"/>
      <protection locked="0"/>
    </xf>
    <xf numFmtId="0" fontId="42" fillId="0" borderId="41" xfId="0" applyFont="1" applyBorder="1" applyAlignment="1" applyProtection="1">
      <alignment horizontal="center" vertical="center" wrapText="1"/>
      <protection locked="0"/>
    </xf>
    <xf numFmtId="0" fontId="42" fillId="0" borderId="23" xfId="0" applyFont="1" applyBorder="1" applyAlignment="1" applyProtection="1">
      <alignment horizontal="center" vertical="center" wrapText="1"/>
      <protection locked="0"/>
    </xf>
    <xf numFmtId="0" fontId="42" fillId="0" borderId="36" xfId="0" applyFont="1" applyBorder="1" applyAlignment="1" applyProtection="1">
      <alignment horizontal="center" vertical="center" wrapText="1"/>
      <protection locked="0"/>
    </xf>
    <xf numFmtId="0" fontId="42" fillId="0" borderId="42" xfId="0" applyFont="1" applyBorder="1" applyAlignment="1" applyProtection="1">
      <alignment horizontal="center" vertical="center" wrapText="1"/>
      <protection locked="0"/>
    </xf>
    <xf numFmtId="0" fontId="42" fillId="0" borderId="24" xfId="0" applyFont="1" applyBorder="1" applyAlignment="1" applyProtection="1">
      <alignment horizontal="center" vertical="center" wrapText="1"/>
      <protection locked="0"/>
    </xf>
    <xf numFmtId="0" fontId="42" fillId="0" borderId="37" xfId="0" applyFont="1" applyBorder="1" applyAlignment="1" applyProtection="1">
      <alignment horizontal="center" vertical="center" wrapText="1"/>
      <protection locked="0"/>
    </xf>
    <xf numFmtId="0" fontId="42" fillId="0" borderId="43" xfId="0" applyFont="1" applyBorder="1" applyAlignment="1" applyProtection="1">
      <alignment horizontal="center" vertical="center" wrapText="1"/>
      <protection locked="0"/>
    </xf>
    <xf numFmtId="0" fontId="42" fillId="0" borderId="47" xfId="0" applyFont="1" applyBorder="1" applyAlignment="1" applyProtection="1">
      <alignment horizontal="center" vertical="center" wrapText="1"/>
      <protection locked="0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center" vertical="center" wrapText="1"/>
      <protection locked="0"/>
    </xf>
    <xf numFmtId="0" fontId="46" fillId="0" borderId="8" xfId="0" applyFont="1" applyBorder="1" applyAlignment="1" applyProtection="1">
      <alignment horizontal="center" vertical="center" wrapText="1"/>
      <protection locked="0"/>
    </xf>
    <xf numFmtId="0" fontId="47" fillId="0" borderId="38" xfId="0" applyFont="1" applyBorder="1" applyAlignment="1" applyProtection="1">
      <alignment horizontal="center" vertical="center" wrapText="1"/>
      <protection locked="0"/>
    </xf>
    <xf numFmtId="0" fontId="47" fillId="0" borderId="39" xfId="0" applyFont="1" applyBorder="1" applyAlignment="1" applyProtection="1">
      <alignment horizontal="center" vertical="center" wrapText="1"/>
      <protection locked="0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2" fillId="0" borderId="21" xfId="0" applyFont="1" applyBorder="1" applyAlignment="1" applyProtection="1">
      <alignment horizontal="center" vertical="center" wrapText="1"/>
      <protection locked="0"/>
    </xf>
    <xf numFmtId="0" fontId="42" fillId="0" borderId="46" xfId="0" applyFont="1" applyBorder="1" applyAlignment="1" applyProtection="1">
      <alignment horizontal="center" vertical="center" wrapText="1"/>
      <protection locked="0"/>
    </xf>
    <xf numFmtId="0" fontId="42" fillId="0" borderId="26" xfId="0" applyFont="1" applyBorder="1" applyAlignment="1" applyProtection="1">
      <alignment horizontal="center" vertical="center" wrapText="1"/>
      <protection locked="0"/>
    </xf>
    <xf numFmtId="49" fontId="46" fillId="0" borderId="35" xfId="0" applyNumberFormat="1" applyFont="1" applyBorder="1" applyAlignment="1" applyProtection="1">
      <alignment horizontal="center" vertical="center" wrapText="1"/>
      <protection locked="0"/>
    </xf>
    <xf numFmtId="49" fontId="46" fillId="0" borderId="41" xfId="0" applyNumberFormat="1" applyFont="1" applyBorder="1" applyAlignment="1" applyProtection="1">
      <alignment horizontal="center" vertical="center" wrapText="1"/>
      <protection locked="0"/>
    </xf>
    <xf numFmtId="49" fontId="46" fillId="0" borderId="23" xfId="0" applyNumberFormat="1" applyFont="1" applyBorder="1" applyAlignment="1" applyProtection="1">
      <alignment horizontal="center" vertical="center" wrapText="1"/>
      <protection locked="0"/>
    </xf>
    <xf numFmtId="49" fontId="46" fillId="0" borderId="36" xfId="0" applyNumberFormat="1" applyFont="1" applyBorder="1" applyAlignment="1" applyProtection="1">
      <alignment horizontal="center" vertical="center" wrapText="1"/>
      <protection locked="0"/>
    </xf>
    <xf numFmtId="49" fontId="46" fillId="0" borderId="42" xfId="0" applyNumberFormat="1" applyFont="1" applyBorder="1" applyAlignment="1" applyProtection="1">
      <alignment horizontal="center" vertical="center" wrapText="1"/>
      <protection locked="0"/>
    </xf>
    <xf numFmtId="49" fontId="46" fillId="0" borderId="24" xfId="0" applyNumberFormat="1" applyFont="1" applyBorder="1" applyAlignment="1" applyProtection="1">
      <alignment horizontal="center" vertical="center" wrapText="1"/>
      <protection locked="0"/>
    </xf>
    <xf numFmtId="49" fontId="46" fillId="0" borderId="7" xfId="0" applyNumberFormat="1" applyFont="1" applyBorder="1" applyAlignment="1" applyProtection="1">
      <alignment horizontal="center" vertical="center" wrapText="1"/>
      <protection locked="0"/>
    </xf>
    <xf numFmtId="49" fontId="46" fillId="0" borderId="3" xfId="0" applyNumberFormat="1" applyFont="1" applyBorder="1" applyAlignment="1" applyProtection="1">
      <alignment horizontal="center" vertical="center" wrapText="1"/>
      <protection locked="0"/>
    </xf>
    <xf numFmtId="49" fontId="46" fillId="0" borderId="12" xfId="0" applyNumberFormat="1" applyFont="1" applyBorder="1" applyAlignment="1" applyProtection="1">
      <alignment horizontal="center" vertical="center" wrapText="1"/>
      <protection locked="0"/>
    </xf>
    <xf numFmtId="49" fontId="42" fillId="0" borderId="8" xfId="0" applyNumberFormat="1" applyFont="1" applyBorder="1" applyAlignment="1" applyProtection="1">
      <alignment horizontal="center" vertical="center" wrapText="1"/>
      <protection locked="0"/>
    </xf>
    <xf numFmtId="49" fontId="42" fillId="0" borderId="10" xfId="0" applyNumberFormat="1" applyFont="1" applyBorder="1" applyAlignment="1" applyProtection="1">
      <alignment horizontal="center" vertical="center" wrapText="1"/>
      <protection locked="0"/>
    </xf>
    <xf numFmtId="49" fontId="42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0" xfId="45" applyFont="1" applyAlignment="1">
      <alignment horizontal="left" vertical="center" wrapText="1"/>
    </xf>
    <xf numFmtId="0" fontId="1" fillId="0" borderId="0" xfId="45" applyAlignment="1">
      <alignment horizontal="left" vertical="center" wrapText="1"/>
    </xf>
    <xf numFmtId="0" fontId="0" fillId="0" borderId="0" xfId="0" applyAlignment="1">
      <alignment wrapText="1"/>
    </xf>
    <xf numFmtId="0" fontId="46" fillId="0" borderId="15" xfId="0" applyFont="1" applyBorder="1" applyAlignment="1" applyProtection="1">
      <alignment horizontal="center" vertical="center" wrapText="1"/>
      <protection locked="0"/>
    </xf>
    <xf numFmtId="0" fontId="46" fillId="0" borderId="24" xfId="0" applyFont="1" applyBorder="1" applyAlignment="1" applyProtection="1">
      <alignment horizontal="center" vertical="center" wrapText="1"/>
      <protection locked="0"/>
    </xf>
    <xf numFmtId="0" fontId="46" fillId="0" borderId="45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44" xfId="0" applyFont="1" applyBorder="1" applyAlignment="1" applyProtection="1">
      <alignment horizontal="center" vertical="center" wrapText="1"/>
      <protection locked="0"/>
    </xf>
    <xf numFmtId="0" fontId="46" fillId="0" borderId="23" xfId="0" applyFont="1" applyBorder="1" applyAlignment="1" applyProtection="1">
      <alignment horizontal="center" vertical="center" wrapText="1"/>
      <protection locked="0"/>
    </xf>
  </cellXfs>
  <cellStyles count="47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2 10 10" xfId="45"/>
    <cellStyle name="Обычный 2 2" xfId="46"/>
    <cellStyle name="Обычный 3" xfId="42"/>
    <cellStyle name="Обычный 4" xfId="44"/>
    <cellStyle name="Обычный 4 2" xfId="8"/>
    <cellStyle name="Стиль 1" xfId="43"/>
  </cellStyles>
  <dxfs count="2"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1250156</xdr:colOff>
      <xdr:row>45</xdr:row>
      <xdr:rowOff>154781</xdr:rowOff>
    </xdr:from>
    <xdr:to>
      <xdr:col>3</xdr:col>
      <xdr:colOff>260569</xdr:colOff>
      <xdr:row>47</xdr:row>
      <xdr:rowOff>55081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47937" y="14037469"/>
          <a:ext cx="701101" cy="317019"/>
        </a:xfrm>
        <a:prstGeom prst="rect">
          <a:avLst/>
        </a:prstGeom>
      </xdr:spPr>
    </xdr:pic>
    <xdr:clientData/>
  </xdr:twoCellAnchor>
  <xdr:twoCellAnchor editAs="oneCell">
    <xdr:from>
      <xdr:col>3</xdr:col>
      <xdr:colOff>309562</xdr:colOff>
      <xdr:row>46</xdr:row>
      <xdr:rowOff>202406</xdr:rowOff>
    </xdr:from>
    <xdr:to>
      <xdr:col>4</xdr:col>
      <xdr:colOff>371454</xdr:colOff>
      <xdr:row>48</xdr:row>
      <xdr:rowOff>44323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298031" y="14251781"/>
          <a:ext cx="859611" cy="365792"/>
        </a:xfrm>
        <a:prstGeom prst="rect">
          <a:avLst/>
        </a:prstGeom>
      </xdr:spPr>
    </xdr:pic>
    <xdr:clientData/>
  </xdr:twoCellAnchor>
  <xdr:twoCellAnchor>
    <xdr:from>
      <xdr:col>3</xdr:col>
      <xdr:colOff>633412</xdr:colOff>
      <xdr:row>48</xdr:row>
      <xdr:rowOff>273843</xdr:rowOff>
    </xdr:from>
    <xdr:to>
      <xdr:col>5</xdr:col>
      <xdr:colOff>135731</xdr:colOff>
      <xdr:row>50</xdr:row>
      <xdr:rowOff>69056</xdr:rowOff>
    </xdr:to>
    <xdr:pic>
      <xdr:nvPicPr>
        <xdr:cNvPr id="102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621881" y="14787562"/>
          <a:ext cx="990600" cy="700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373857</xdr:colOff>
      <xdr:row>3</xdr:row>
      <xdr:rowOff>95251</xdr:rowOff>
    </xdr:from>
    <xdr:to>
      <xdr:col>16</xdr:col>
      <xdr:colOff>250032</xdr:colOff>
      <xdr:row>5</xdr:row>
      <xdr:rowOff>77746</xdr:rowOff>
    </xdr:to>
    <xdr:pic>
      <xdr:nvPicPr>
        <xdr:cNvPr id="10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CFCFC"/>
            </a:clrFrom>
            <a:clrTo>
              <a:srgbClr val="FCFCFC">
                <a:alpha val="0"/>
              </a:srgbClr>
            </a:clrTo>
          </a:clrChange>
          <a:lum contrast="10000"/>
        </a:blip>
        <a:srcRect l="4605" t="6897" r="16576" b="6718"/>
        <a:stretch>
          <a:fillRect/>
        </a:stretch>
      </xdr:blipFill>
      <xdr:spPr bwMode="auto">
        <a:xfrm>
          <a:off x="11541920" y="762001"/>
          <a:ext cx="1257300" cy="792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3536156</xdr:colOff>
      <xdr:row>42</xdr:row>
      <xdr:rowOff>130968</xdr:rowOff>
    </xdr:from>
    <xdr:to>
      <xdr:col>2</xdr:col>
      <xdr:colOff>4237257</xdr:colOff>
      <xdr:row>44</xdr:row>
      <xdr:rowOff>55080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07844" y="10596562"/>
          <a:ext cx="701101" cy="317019"/>
        </a:xfrm>
        <a:prstGeom prst="rect">
          <a:avLst/>
        </a:prstGeom>
      </xdr:spPr>
    </xdr:pic>
    <xdr:clientData/>
  </xdr:twoCellAnchor>
  <xdr:twoCellAnchor>
    <xdr:from>
      <xdr:col>6</xdr:col>
      <xdr:colOff>80963</xdr:colOff>
      <xdr:row>4</xdr:row>
      <xdr:rowOff>57150</xdr:rowOff>
    </xdr:from>
    <xdr:to>
      <xdr:col>7</xdr:col>
      <xdr:colOff>150020</xdr:colOff>
      <xdr:row>5</xdr:row>
      <xdr:rowOff>0</xdr:rowOff>
    </xdr:to>
    <xdr:pic>
      <xdr:nvPicPr>
        <xdr:cNvPr id="2049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CFCFC"/>
            </a:clrFrom>
            <a:clrTo>
              <a:srgbClr val="FCFCFC">
                <a:alpha val="0"/>
              </a:srgbClr>
            </a:clrTo>
          </a:clrChange>
          <a:lum contrast="10000"/>
        </a:blip>
        <a:srcRect l="4605" t="6897" r="16576" b="6718"/>
        <a:stretch>
          <a:fillRect/>
        </a:stretch>
      </xdr:blipFill>
      <xdr:spPr bwMode="auto">
        <a:xfrm>
          <a:off x="10808494" y="819150"/>
          <a:ext cx="1354932" cy="8596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4241006</xdr:colOff>
      <xdr:row>39</xdr:row>
      <xdr:rowOff>128587</xdr:rowOff>
    </xdr:from>
    <xdr:to>
      <xdr:col>3</xdr:col>
      <xdr:colOff>797719</xdr:colOff>
      <xdr:row>42</xdr:row>
      <xdr:rowOff>159544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312694" y="8998743"/>
          <a:ext cx="1104900" cy="602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9</xdr:row>
      <xdr:rowOff>85725</xdr:rowOff>
    </xdr:from>
    <xdr:to>
      <xdr:col>7</xdr:col>
      <xdr:colOff>171450</xdr:colOff>
      <xdr:row>12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37528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3"/>
  <sheetViews>
    <sheetView view="pageBreakPreview" topLeftCell="A19" zoomScale="80" zoomScaleNormal="100" zoomScaleSheetLayoutView="80" workbookViewId="0">
      <selection activeCell="R43" sqref="R43"/>
    </sheetView>
  </sheetViews>
  <sheetFormatPr defaultRowHeight="12.75" x14ac:dyDescent="0.2"/>
  <cols>
    <col min="1" max="1" width="5" style="1" customWidth="1"/>
    <col min="2" max="2" width="14.42578125" style="1" customWidth="1"/>
    <col min="3" max="3" width="25.42578125" style="1" customWidth="1"/>
    <col min="4" max="4" width="12" style="1" customWidth="1"/>
    <col min="5" max="7" width="10.42578125" style="1" customWidth="1"/>
    <col min="8" max="8" width="14.140625" style="1" customWidth="1"/>
    <col min="9" max="9" width="11" style="8" customWidth="1"/>
    <col min="10" max="13" width="10.42578125" style="8" customWidth="1"/>
    <col min="14" max="14" width="13" style="1" customWidth="1"/>
    <col min="15" max="16" width="10.42578125" style="1" customWidth="1"/>
    <col min="17" max="17" width="11.7109375" style="1" bestFit="1" customWidth="1"/>
    <col min="18" max="18" width="15" style="1" customWidth="1"/>
    <col min="19" max="19" width="10.42578125" style="19" customWidth="1"/>
    <col min="20" max="20" width="11.42578125" style="1" hidden="1" customWidth="1"/>
    <col min="21" max="21" width="10.28515625" style="1" hidden="1" customWidth="1"/>
    <col min="22" max="22" width="13" style="1" hidden="1" customWidth="1"/>
    <col min="23" max="23" width="12.7109375" style="1" hidden="1" customWidth="1"/>
    <col min="24" max="24" width="11.42578125" style="1" hidden="1" customWidth="1"/>
    <col min="25" max="25" width="12.140625" style="1" hidden="1" customWidth="1"/>
    <col min="26" max="26" width="10.7109375" style="1" hidden="1" customWidth="1"/>
    <col min="27" max="29" width="11.140625" style="1" hidden="1" customWidth="1"/>
    <col min="30" max="30" width="13.85546875" style="1" hidden="1" customWidth="1"/>
    <col min="31" max="31" width="11.42578125" style="1" hidden="1" customWidth="1"/>
    <col min="32" max="32" width="12.140625" style="1" hidden="1" customWidth="1"/>
    <col min="33" max="33" width="13.7109375" style="1" hidden="1" customWidth="1"/>
    <col min="34" max="34" width="11.7109375" style="1" hidden="1" customWidth="1"/>
    <col min="35" max="35" width="13.7109375" style="1" hidden="1" customWidth="1"/>
    <col min="36" max="36" width="10" style="1" hidden="1" customWidth="1"/>
    <col min="37" max="37" width="12.140625" style="1" hidden="1" customWidth="1"/>
    <col min="38" max="38" width="12" style="1" hidden="1" customWidth="1"/>
    <col min="39" max="39" width="10.7109375" style="1" hidden="1" customWidth="1"/>
    <col min="40" max="44" width="0" style="1" hidden="1" customWidth="1"/>
    <col min="45" max="261" width="9.140625" style="1"/>
    <col min="262" max="262" width="5.140625" style="1" customWidth="1"/>
    <col min="263" max="263" width="12.42578125" style="1" customWidth="1"/>
    <col min="264" max="264" width="25.42578125" style="1" customWidth="1"/>
    <col min="265" max="269" width="10.28515625" style="1" customWidth="1"/>
    <col min="270" max="517" width="9.140625" style="1"/>
    <col min="518" max="518" width="5.140625" style="1" customWidth="1"/>
    <col min="519" max="519" width="12.42578125" style="1" customWidth="1"/>
    <col min="520" max="520" width="25.42578125" style="1" customWidth="1"/>
    <col min="521" max="525" width="10.28515625" style="1" customWidth="1"/>
    <col min="526" max="773" width="9.140625" style="1"/>
    <col min="774" max="774" width="5.140625" style="1" customWidth="1"/>
    <col min="775" max="775" width="12.42578125" style="1" customWidth="1"/>
    <col min="776" max="776" width="25.42578125" style="1" customWidth="1"/>
    <col min="777" max="781" width="10.28515625" style="1" customWidth="1"/>
    <col min="782" max="1029" width="9.140625" style="1"/>
    <col min="1030" max="1030" width="5.140625" style="1" customWidth="1"/>
    <col min="1031" max="1031" width="12.42578125" style="1" customWidth="1"/>
    <col min="1032" max="1032" width="25.42578125" style="1" customWidth="1"/>
    <col min="1033" max="1037" width="10.28515625" style="1" customWidth="1"/>
    <col min="1038" max="1285" width="9.140625" style="1"/>
    <col min="1286" max="1286" width="5.140625" style="1" customWidth="1"/>
    <col min="1287" max="1287" width="12.42578125" style="1" customWidth="1"/>
    <col min="1288" max="1288" width="25.42578125" style="1" customWidth="1"/>
    <col min="1289" max="1293" width="10.28515625" style="1" customWidth="1"/>
    <col min="1294" max="1541" width="9.140625" style="1"/>
    <col min="1542" max="1542" width="5.140625" style="1" customWidth="1"/>
    <col min="1543" max="1543" width="12.42578125" style="1" customWidth="1"/>
    <col min="1544" max="1544" width="25.42578125" style="1" customWidth="1"/>
    <col min="1545" max="1549" width="10.28515625" style="1" customWidth="1"/>
    <col min="1550" max="1797" width="9.140625" style="1"/>
    <col min="1798" max="1798" width="5.140625" style="1" customWidth="1"/>
    <col min="1799" max="1799" width="12.42578125" style="1" customWidth="1"/>
    <col min="1800" max="1800" width="25.42578125" style="1" customWidth="1"/>
    <col min="1801" max="1805" width="10.28515625" style="1" customWidth="1"/>
    <col min="1806" max="2053" width="9.140625" style="1"/>
    <col min="2054" max="2054" width="5.140625" style="1" customWidth="1"/>
    <col min="2055" max="2055" width="12.42578125" style="1" customWidth="1"/>
    <col min="2056" max="2056" width="25.42578125" style="1" customWidth="1"/>
    <col min="2057" max="2061" width="10.28515625" style="1" customWidth="1"/>
    <col min="2062" max="2309" width="9.140625" style="1"/>
    <col min="2310" max="2310" width="5.140625" style="1" customWidth="1"/>
    <col min="2311" max="2311" width="12.42578125" style="1" customWidth="1"/>
    <col min="2312" max="2312" width="25.42578125" style="1" customWidth="1"/>
    <col min="2313" max="2317" width="10.28515625" style="1" customWidth="1"/>
    <col min="2318" max="2565" width="9.140625" style="1"/>
    <col min="2566" max="2566" width="5.140625" style="1" customWidth="1"/>
    <col min="2567" max="2567" width="12.42578125" style="1" customWidth="1"/>
    <col min="2568" max="2568" width="25.42578125" style="1" customWidth="1"/>
    <col min="2569" max="2573" width="10.28515625" style="1" customWidth="1"/>
    <col min="2574" max="2821" width="9.140625" style="1"/>
    <col min="2822" max="2822" width="5.140625" style="1" customWidth="1"/>
    <col min="2823" max="2823" width="12.42578125" style="1" customWidth="1"/>
    <col min="2824" max="2824" width="25.42578125" style="1" customWidth="1"/>
    <col min="2825" max="2829" width="10.28515625" style="1" customWidth="1"/>
    <col min="2830" max="3077" width="9.140625" style="1"/>
    <col min="3078" max="3078" width="5.140625" style="1" customWidth="1"/>
    <col min="3079" max="3079" width="12.42578125" style="1" customWidth="1"/>
    <col min="3080" max="3080" width="25.42578125" style="1" customWidth="1"/>
    <col min="3081" max="3085" width="10.28515625" style="1" customWidth="1"/>
    <col min="3086" max="3333" width="9.140625" style="1"/>
    <col min="3334" max="3334" width="5.140625" style="1" customWidth="1"/>
    <col min="3335" max="3335" width="12.42578125" style="1" customWidth="1"/>
    <col min="3336" max="3336" width="25.42578125" style="1" customWidth="1"/>
    <col min="3337" max="3341" width="10.28515625" style="1" customWidth="1"/>
    <col min="3342" max="3589" width="9.140625" style="1"/>
    <col min="3590" max="3590" width="5.140625" style="1" customWidth="1"/>
    <col min="3591" max="3591" width="12.42578125" style="1" customWidth="1"/>
    <col min="3592" max="3592" width="25.42578125" style="1" customWidth="1"/>
    <col min="3593" max="3597" width="10.28515625" style="1" customWidth="1"/>
    <col min="3598" max="3845" width="9.140625" style="1"/>
    <col min="3846" max="3846" width="5.140625" style="1" customWidth="1"/>
    <col min="3847" max="3847" width="12.42578125" style="1" customWidth="1"/>
    <col min="3848" max="3848" width="25.42578125" style="1" customWidth="1"/>
    <col min="3849" max="3853" width="10.28515625" style="1" customWidth="1"/>
    <col min="3854" max="4101" width="9.140625" style="1"/>
    <col min="4102" max="4102" width="5.140625" style="1" customWidth="1"/>
    <col min="4103" max="4103" width="12.42578125" style="1" customWidth="1"/>
    <col min="4104" max="4104" width="25.42578125" style="1" customWidth="1"/>
    <col min="4105" max="4109" width="10.28515625" style="1" customWidth="1"/>
    <col min="4110" max="4357" width="9.140625" style="1"/>
    <col min="4358" max="4358" width="5.140625" style="1" customWidth="1"/>
    <col min="4359" max="4359" width="12.42578125" style="1" customWidth="1"/>
    <col min="4360" max="4360" width="25.42578125" style="1" customWidth="1"/>
    <col min="4361" max="4365" width="10.28515625" style="1" customWidth="1"/>
    <col min="4366" max="4613" width="9.140625" style="1"/>
    <col min="4614" max="4614" width="5.140625" style="1" customWidth="1"/>
    <col min="4615" max="4615" width="12.42578125" style="1" customWidth="1"/>
    <col min="4616" max="4616" width="25.42578125" style="1" customWidth="1"/>
    <col min="4617" max="4621" width="10.28515625" style="1" customWidth="1"/>
    <col min="4622" max="4869" width="9.140625" style="1"/>
    <col min="4870" max="4870" width="5.140625" style="1" customWidth="1"/>
    <col min="4871" max="4871" width="12.42578125" style="1" customWidth="1"/>
    <col min="4872" max="4872" width="25.42578125" style="1" customWidth="1"/>
    <col min="4873" max="4877" width="10.28515625" style="1" customWidth="1"/>
    <col min="4878" max="5125" width="9.140625" style="1"/>
    <col min="5126" max="5126" width="5.140625" style="1" customWidth="1"/>
    <col min="5127" max="5127" width="12.42578125" style="1" customWidth="1"/>
    <col min="5128" max="5128" width="25.42578125" style="1" customWidth="1"/>
    <col min="5129" max="5133" width="10.28515625" style="1" customWidth="1"/>
    <col min="5134" max="5381" width="9.140625" style="1"/>
    <col min="5382" max="5382" width="5.140625" style="1" customWidth="1"/>
    <col min="5383" max="5383" width="12.42578125" style="1" customWidth="1"/>
    <col min="5384" max="5384" width="25.42578125" style="1" customWidth="1"/>
    <col min="5385" max="5389" width="10.28515625" style="1" customWidth="1"/>
    <col min="5390" max="5637" width="9.140625" style="1"/>
    <col min="5638" max="5638" width="5.140625" style="1" customWidth="1"/>
    <col min="5639" max="5639" width="12.42578125" style="1" customWidth="1"/>
    <col min="5640" max="5640" width="25.42578125" style="1" customWidth="1"/>
    <col min="5641" max="5645" width="10.28515625" style="1" customWidth="1"/>
    <col min="5646" max="5893" width="9.140625" style="1"/>
    <col min="5894" max="5894" width="5.140625" style="1" customWidth="1"/>
    <col min="5895" max="5895" width="12.42578125" style="1" customWidth="1"/>
    <col min="5896" max="5896" width="25.42578125" style="1" customWidth="1"/>
    <col min="5897" max="5901" width="10.28515625" style="1" customWidth="1"/>
    <col min="5902" max="6149" width="9.140625" style="1"/>
    <col min="6150" max="6150" width="5.140625" style="1" customWidth="1"/>
    <col min="6151" max="6151" width="12.42578125" style="1" customWidth="1"/>
    <col min="6152" max="6152" width="25.42578125" style="1" customWidth="1"/>
    <col min="6153" max="6157" width="10.28515625" style="1" customWidth="1"/>
    <col min="6158" max="6405" width="9.140625" style="1"/>
    <col min="6406" max="6406" width="5.140625" style="1" customWidth="1"/>
    <col min="6407" max="6407" width="12.42578125" style="1" customWidth="1"/>
    <col min="6408" max="6408" width="25.42578125" style="1" customWidth="1"/>
    <col min="6409" max="6413" width="10.28515625" style="1" customWidth="1"/>
    <col min="6414" max="6661" width="9.140625" style="1"/>
    <col min="6662" max="6662" width="5.140625" style="1" customWidth="1"/>
    <col min="6663" max="6663" width="12.42578125" style="1" customWidth="1"/>
    <col min="6664" max="6664" width="25.42578125" style="1" customWidth="1"/>
    <col min="6665" max="6669" width="10.28515625" style="1" customWidth="1"/>
    <col min="6670" max="6917" width="9.140625" style="1"/>
    <col min="6918" max="6918" width="5.140625" style="1" customWidth="1"/>
    <col min="6919" max="6919" width="12.42578125" style="1" customWidth="1"/>
    <col min="6920" max="6920" width="25.42578125" style="1" customWidth="1"/>
    <col min="6921" max="6925" width="10.28515625" style="1" customWidth="1"/>
    <col min="6926" max="7173" width="9.140625" style="1"/>
    <col min="7174" max="7174" width="5.140625" style="1" customWidth="1"/>
    <col min="7175" max="7175" width="12.42578125" style="1" customWidth="1"/>
    <col min="7176" max="7176" width="25.42578125" style="1" customWidth="1"/>
    <col min="7177" max="7181" width="10.28515625" style="1" customWidth="1"/>
    <col min="7182" max="7429" width="9.140625" style="1"/>
    <col min="7430" max="7430" width="5.140625" style="1" customWidth="1"/>
    <col min="7431" max="7431" width="12.42578125" style="1" customWidth="1"/>
    <col min="7432" max="7432" width="25.42578125" style="1" customWidth="1"/>
    <col min="7433" max="7437" width="10.28515625" style="1" customWidth="1"/>
    <col min="7438" max="7685" width="9.140625" style="1"/>
    <col min="7686" max="7686" width="5.140625" style="1" customWidth="1"/>
    <col min="7687" max="7687" width="12.42578125" style="1" customWidth="1"/>
    <col min="7688" max="7688" width="25.42578125" style="1" customWidth="1"/>
    <col min="7689" max="7693" width="10.28515625" style="1" customWidth="1"/>
    <col min="7694" max="7941" width="9.140625" style="1"/>
    <col min="7942" max="7942" width="5.140625" style="1" customWidth="1"/>
    <col min="7943" max="7943" width="12.42578125" style="1" customWidth="1"/>
    <col min="7944" max="7944" width="25.42578125" style="1" customWidth="1"/>
    <col min="7945" max="7949" width="10.28515625" style="1" customWidth="1"/>
    <col min="7950" max="8197" width="9.140625" style="1"/>
    <col min="8198" max="8198" width="5.140625" style="1" customWidth="1"/>
    <col min="8199" max="8199" width="12.42578125" style="1" customWidth="1"/>
    <col min="8200" max="8200" width="25.42578125" style="1" customWidth="1"/>
    <col min="8201" max="8205" width="10.28515625" style="1" customWidth="1"/>
    <col min="8206" max="8453" width="9.140625" style="1"/>
    <col min="8454" max="8454" width="5.140625" style="1" customWidth="1"/>
    <col min="8455" max="8455" width="12.42578125" style="1" customWidth="1"/>
    <col min="8456" max="8456" width="25.42578125" style="1" customWidth="1"/>
    <col min="8457" max="8461" width="10.28515625" style="1" customWidth="1"/>
    <col min="8462" max="8709" width="9.140625" style="1"/>
    <col min="8710" max="8710" width="5.140625" style="1" customWidth="1"/>
    <col min="8711" max="8711" width="12.42578125" style="1" customWidth="1"/>
    <col min="8712" max="8712" width="25.42578125" style="1" customWidth="1"/>
    <col min="8713" max="8717" width="10.28515625" style="1" customWidth="1"/>
    <col min="8718" max="8965" width="9.140625" style="1"/>
    <col min="8966" max="8966" width="5.140625" style="1" customWidth="1"/>
    <col min="8967" max="8967" width="12.42578125" style="1" customWidth="1"/>
    <col min="8968" max="8968" width="25.42578125" style="1" customWidth="1"/>
    <col min="8969" max="8973" width="10.28515625" style="1" customWidth="1"/>
    <col min="8974" max="9221" width="9.140625" style="1"/>
    <col min="9222" max="9222" width="5.140625" style="1" customWidth="1"/>
    <col min="9223" max="9223" width="12.42578125" style="1" customWidth="1"/>
    <col min="9224" max="9224" width="25.42578125" style="1" customWidth="1"/>
    <col min="9225" max="9229" width="10.28515625" style="1" customWidth="1"/>
    <col min="9230" max="9477" width="9.140625" style="1"/>
    <col min="9478" max="9478" width="5.140625" style="1" customWidth="1"/>
    <col min="9479" max="9479" width="12.42578125" style="1" customWidth="1"/>
    <col min="9480" max="9480" width="25.42578125" style="1" customWidth="1"/>
    <col min="9481" max="9485" width="10.28515625" style="1" customWidth="1"/>
    <col min="9486" max="9733" width="9.140625" style="1"/>
    <col min="9734" max="9734" width="5.140625" style="1" customWidth="1"/>
    <col min="9735" max="9735" width="12.42578125" style="1" customWidth="1"/>
    <col min="9736" max="9736" width="25.42578125" style="1" customWidth="1"/>
    <col min="9737" max="9741" width="10.28515625" style="1" customWidth="1"/>
    <col min="9742" max="9989" width="9.140625" style="1"/>
    <col min="9990" max="9990" width="5.140625" style="1" customWidth="1"/>
    <col min="9991" max="9991" width="12.42578125" style="1" customWidth="1"/>
    <col min="9992" max="9992" width="25.42578125" style="1" customWidth="1"/>
    <col min="9993" max="9997" width="10.28515625" style="1" customWidth="1"/>
    <col min="9998" max="10245" width="9.140625" style="1"/>
    <col min="10246" max="10246" width="5.140625" style="1" customWidth="1"/>
    <col min="10247" max="10247" width="12.42578125" style="1" customWidth="1"/>
    <col min="10248" max="10248" width="25.42578125" style="1" customWidth="1"/>
    <col min="10249" max="10253" width="10.28515625" style="1" customWidth="1"/>
    <col min="10254" max="10501" width="9.140625" style="1"/>
    <col min="10502" max="10502" width="5.140625" style="1" customWidth="1"/>
    <col min="10503" max="10503" width="12.42578125" style="1" customWidth="1"/>
    <col min="10504" max="10504" width="25.42578125" style="1" customWidth="1"/>
    <col min="10505" max="10509" width="10.28515625" style="1" customWidth="1"/>
    <col min="10510" max="10757" width="9.140625" style="1"/>
    <col min="10758" max="10758" width="5.140625" style="1" customWidth="1"/>
    <col min="10759" max="10759" width="12.42578125" style="1" customWidth="1"/>
    <col min="10760" max="10760" width="25.42578125" style="1" customWidth="1"/>
    <col min="10761" max="10765" width="10.28515625" style="1" customWidth="1"/>
    <col min="10766" max="11013" width="9.140625" style="1"/>
    <col min="11014" max="11014" width="5.140625" style="1" customWidth="1"/>
    <col min="11015" max="11015" width="12.42578125" style="1" customWidth="1"/>
    <col min="11016" max="11016" width="25.42578125" style="1" customWidth="1"/>
    <col min="11017" max="11021" width="10.28515625" style="1" customWidth="1"/>
    <col min="11022" max="11269" width="9.140625" style="1"/>
    <col min="11270" max="11270" width="5.140625" style="1" customWidth="1"/>
    <col min="11271" max="11271" width="12.42578125" style="1" customWidth="1"/>
    <col min="11272" max="11272" width="25.42578125" style="1" customWidth="1"/>
    <col min="11273" max="11277" width="10.28515625" style="1" customWidth="1"/>
    <col min="11278" max="11525" width="9.140625" style="1"/>
    <col min="11526" max="11526" width="5.140625" style="1" customWidth="1"/>
    <col min="11527" max="11527" width="12.42578125" style="1" customWidth="1"/>
    <col min="11528" max="11528" width="25.42578125" style="1" customWidth="1"/>
    <col min="11529" max="11533" width="10.28515625" style="1" customWidth="1"/>
    <col min="11534" max="11781" width="9.140625" style="1"/>
    <col min="11782" max="11782" width="5.140625" style="1" customWidth="1"/>
    <col min="11783" max="11783" width="12.42578125" style="1" customWidth="1"/>
    <col min="11784" max="11784" width="25.42578125" style="1" customWidth="1"/>
    <col min="11785" max="11789" width="10.28515625" style="1" customWidth="1"/>
    <col min="11790" max="12037" width="9.140625" style="1"/>
    <col min="12038" max="12038" width="5.140625" style="1" customWidth="1"/>
    <col min="12039" max="12039" width="12.42578125" style="1" customWidth="1"/>
    <col min="12040" max="12040" width="25.42578125" style="1" customWidth="1"/>
    <col min="12041" max="12045" width="10.28515625" style="1" customWidth="1"/>
    <col min="12046" max="12293" width="9.140625" style="1"/>
    <col min="12294" max="12294" width="5.140625" style="1" customWidth="1"/>
    <col min="12295" max="12295" width="12.42578125" style="1" customWidth="1"/>
    <col min="12296" max="12296" width="25.42578125" style="1" customWidth="1"/>
    <col min="12297" max="12301" width="10.28515625" style="1" customWidth="1"/>
    <col min="12302" max="12549" width="9.140625" style="1"/>
    <col min="12550" max="12550" width="5.140625" style="1" customWidth="1"/>
    <col min="12551" max="12551" width="12.42578125" style="1" customWidth="1"/>
    <col min="12552" max="12552" width="25.42578125" style="1" customWidth="1"/>
    <col min="12553" max="12557" width="10.28515625" style="1" customWidth="1"/>
    <col min="12558" max="12805" width="9.140625" style="1"/>
    <col min="12806" max="12806" width="5.140625" style="1" customWidth="1"/>
    <col min="12807" max="12807" width="12.42578125" style="1" customWidth="1"/>
    <col min="12808" max="12808" width="25.42578125" style="1" customWidth="1"/>
    <col min="12809" max="12813" width="10.28515625" style="1" customWidth="1"/>
    <col min="12814" max="13061" width="9.140625" style="1"/>
    <col min="13062" max="13062" width="5.140625" style="1" customWidth="1"/>
    <col min="13063" max="13063" width="12.42578125" style="1" customWidth="1"/>
    <col min="13064" max="13064" width="25.42578125" style="1" customWidth="1"/>
    <col min="13065" max="13069" width="10.28515625" style="1" customWidth="1"/>
    <col min="13070" max="13317" width="9.140625" style="1"/>
    <col min="13318" max="13318" width="5.140625" style="1" customWidth="1"/>
    <col min="13319" max="13319" width="12.42578125" style="1" customWidth="1"/>
    <col min="13320" max="13320" width="25.42578125" style="1" customWidth="1"/>
    <col min="13321" max="13325" width="10.28515625" style="1" customWidth="1"/>
    <col min="13326" max="13573" width="9.140625" style="1"/>
    <col min="13574" max="13574" width="5.140625" style="1" customWidth="1"/>
    <col min="13575" max="13575" width="12.42578125" style="1" customWidth="1"/>
    <col min="13576" max="13576" width="25.42578125" style="1" customWidth="1"/>
    <col min="13577" max="13581" width="10.28515625" style="1" customWidth="1"/>
    <col min="13582" max="13829" width="9.140625" style="1"/>
    <col min="13830" max="13830" width="5.140625" style="1" customWidth="1"/>
    <col min="13831" max="13831" width="12.42578125" style="1" customWidth="1"/>
    <col min="13832" max="13832" width="25.42578125" style="1" customWidth="1"/>
    <col min="13833" max="13837" width="10.28515625" style="1" customWidth="1"/>
    <col min="13838" max="14085" width="9.140625" style="1"/>
    <col min="14086" max="14086" width="5.140625" style="1" customWidth="1"/>
    <col min="14087" max="14087" width="12.42578125" style="1" customWidth="1"/>
    <col min="14088" max="14088" width="25.42578125" style="1" customWidth="1"/>
    <col min="14089" max="14093" width="10.28515625" style="1" customWidth="1"/>
    <col min="14094" max="14341" width="9.140625" style="1"/>
    <col min="14342" max="14342" width="5.140625" style="1" customWidth="1"/>
    <col min="14343" max="14343" width="12.42578125" style="1" customWidth="1"/>
    <col min="14344" max="14344" width="25.42578125" style="1" customWidth="1"/>
    <col min="14345" max="14349" width="10.28515625" style="1" customWidth="1"/>
    <col min="14350" max="14597" width="9.140625" style="1"/>
    <col min="14598" max="14598" width="5.140625" style="1" customWidth="1"/>
    <col min="14599" max="14599" width="12.42578125" style="1" customWidth="1"/>
    <col min="14600" max="14600" width="25.42578125" style="1" customWidth="1"/>
    <col min="14601" max="14605" width="10.28515625" style="1" customWidth="1"/>
    <col min="14606" max="14853" width="9.140625" style="1"/>
    <col min="14854" max="14854" width="5.140625" style="1" customWidth="1"/>
    <col min="14855" max="14855" width="12.42578125" style="1" customWidth="1"/>
    <col min="14856" max="14856" width="25.42578125" style="1" customWidth="1"/>
    <col min="14857" max="14861" width="10.28515625" style="1" customWidth="1"/>
    <col min="14862" max="15109" width="9.140625" style="1"/>
    <col min="15110" max="15110" width="5.140625" style="1" customWidth="1"/>
    <col min="15111" max="15111" width="12.42578125" style="1" customWidth="1"/>
    <col min="15112" max="15112" width="25.42578125" style="1" customWidth="1"/>
    <col min="15113" max="15117" width="10.28515625" style="1" customWidth="1"/>
    <col min="15118" max="15365" width="9.140625" style="1"/>
    <col min="15366" max="15366" width="5.140625" style="1" customWidth="1"/>
    <col min="15367" max="15367" width="12.42578125" style="1" customWidth="1"/>
    <col min="15368" max="15368" width="25.42578125" style="1" customWidth="1"/>
    <col min="15369" max="15373" width="10.28515625" style="1" customWidth="1"/>
    <col min="15374" max="15621" width="9.140625" style="1"/>
    <col min="15622" max="15622" width="5.140625" style="1" customWidth="1"/>
    <col min="15623" max="15623" width="12.42578125" style="1" customWidth="1"/>
    <col min="15624" max="15624" width="25.42578125" style="1" customWidth="1"/>
    <col min="15625" max="15629" width="10.28515625" style="1" customWidth="1"/>
    <col min="15630" max="15877" width="9.140625" style="1"/>
    <col min="15878" max="15878" width="5.140625" style="1" customWidth="1"/>
    <col min="15879" max="15879" width="12.42578125" style="1" customWidth="1"/>
    <col min="15880" max="15880" width="25.42578125" style="1" customWidth="1"/>
    <col min="15881" max="15885" width="10.28515625" style="1" customWidth="1"/>
    <col min="15886" max="16133" width="9.140625" style="1"/>
    <col min="16134" max="16134" width="5.140625" style="1" customWidth="1"/>
    <col min="16135" max="16135" width="12.42578125" style="1" customWidth="1"/>
    <col min="16136" max="16136" width="25.42578125" style="1" customWidth="1"/>
    <col min="16137" max="16141" width="10.28515625" style="1" customWidth="1"/>
    <col min="16142" max="16384" width="9.140625" style="1"/>
  </cols>
  <sheetData>
    <row r="1" spans="1:20" ht="21.75" customHeight="1" x14ac:dyDescent="0.25">
      <c r="A1" s="331"/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25" t="s">
        <v>0</v>
      </c>
      <c r="O1" s="326"/>
      <c r="P1" s="326"/>
      <c r="Q1" s="326"/>
      <c r="R1" s="326"/>
    </row>
    <row r="2" spans="1:20" ht="16.5" customHeight="1" x14ac:dyDescent="0.2">
      <c r="A2" s="331"/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27" t="s">
        <v>138</v>
      </c>
      <c r="O2" s="327"/>
      <c r="P2" s="327"/>
      <c r="Q2" s="327"/>
      <c r="R2" s="327"/>
    </row>
    <row r="3" spans="1:20" ht="14.25" customHeight="1" x14ac:dyDescent="0.2">
      <c r="A3" s="332"/>
      <c r="B3" s="333"/>
      <c r="C3" s="334"/>
      <c r="D3" s="335"/>
      <c r="E3" s="335"/>
      <c r="F3" s="335"/>
      <c r="G3" s="335"/>
      <c r="H3" s="335"/>
      <c r="I3" s="2"/>
      <c r="J3" s="2"/>
      <c r="K3" s="2"/>
      <c r="L3" s="2"/>
      <c r="M3" s="2"/>
      <c r="N3" s="327"/>
      <c r="O3" s="327"/>
      <c r="P3" s="327"/>
      <c r="Q3" s="327"/>
      <c r="R3" s="327"/>
    </row>
    <row r="4" spans="1:20" ht="10.5" customHeight="1" x14ac:dyDescent="0.2">
      <c r="A4" s="332"/>
      <c r="B4" s="333"/>
      <c r="C4" s="336"/>
      <c r="D4" s="337"/>
      <c r="E4" s="337"/>
      <c r="F4" s="337"/>
      <c r="G4" s="337"/>
      <c r="H4" s="337"/>
      <c r="I4" s="3"/>
      <c r="J4" s="3"/>
      <c r="K4" s="3"/>
      <c r="L4" s="3"/>
      <c r="M4" s="3"/>
      <c r="N4" s="327"/>
      <c r="O4" s="327"/>
      <c r="P4" s="327"/>
      <c r="Q4" s="327"/>
      <c r="R4" s="327"/>
    </row>
    <row r="5" spans="1:20" ht="53.25" customHeight="1" x14ac:dyDescent="0.25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328" t="s">
        <v>98</v>
      </c>
      <c r="O5" s="329"/>
      <c r="P5" s="329"/>
      <c r="Q5" s="329"/>
      <c r="R5" s="329"/>
      <c r="S5" s="20"/>
    </row>
    <row r="6" spans="1:20" ht="15" customHeight="1" x14ac:dyDescent="0.25">
      <c r="A6" s="166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03"/>
      <c r="S6" s="21"/>
    </row>
    <row r="7" spans="1:20" ht="18" customHeight="1" x14ac:dyDescent="0.25">
      <c r="A7" s="321" t="s">
        <v>136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21"/>
    </row>
    <row r="8" spans="1:20" ht="13.5" thickBot="1" x14ac:dyDescent="0.25">
      <c r="A8" s="330" t="s">
        <v>139</v>
      </c>
      <c r="B8" s="330"/>
      <c r="C8" s="330"/>
      <c r="D8" s="330"/>
      <c r="E8" s="330"/>
      <c r="F8" s="330"/>
      <c r="G8" s="330"/>
      <c r="H8" s="330"/>
      <c r="I8" s="7"/>
      <c r="J8" s="7"/>
      <c r="K8" s="7"/>
      <c r="L8" s="7"/>
      <c r="M8" s="7"/>
    </row>
    <row r="9" spans="1:20" ht="76.5" customHeight="1" x14ac:dyDescent="0.2">
      <c r="A9" s="338" t="s">
        <v>1</v>
      </c>
      <c r="B9" s="340" t="s">
        <v>2</v>
      </c>
      <c r="C9" s="342" t="s">
        <v>3</v>
      </c>
      <c r="D9" s="344" t="s">
        <v>105</v>
      </c>
      <c r="E9" s="345"/>
      <c r="F9" s="345"/>
      <c r="G9" s="345"/>
      <c r="H9" s="346"/>
      <c r="I9" s="359" t="s">
        <v>4</v>
      </c>
      <c r="J9" s="360"/>
      <c r="K9" s="360"/>
      <c r="L9" s="360"/>
      <c r="M9" s="361"/>
      <c r="N9" s="322" t="s">
        <v>108</v>
      </c>
      <c r="O9" s="323"/>
      <c r="P9" s="323"/>
      <c r="Q9" s="323"/>
      <c r="R9" s="324"/>
      <c r="S9" s="14"/>
      <c r="T9" s="13"/>
    </row>
    <row r="10" spans="1:20" ht="69" customHeight="1" x14ac:dyDescent="0.2">
      <c r="A10" s="339"/>
      <c r="B10" s="341"/>
      <c r="C10" s="343"/>
      <c r="D10" s="72" t="s">
        <v>5</v>
      </c>
      <c r="E10" s="37" t="s">
        <v>6</v>
      </c>
      <c r="F10" s="37" t="s">
        <v>7</v>
      </c>
      <c r="G10" s="37" t="s">
        <v>8</v>
      </c>
      <c r="H10" s="73" t="s">
        <v>9</v>
      </c>
      <c r="I10" s="76" t="s">
        <v>5</v>
      </c>
      <c r="J10" s="38" t="s">
        <v>6</v>
      </c>
      <c r="K10" s="38" t="s">
        <v>7</v>
      </c>
      <c r="L10" s="38" t="s">
        <v>8</v>
      </c>
      <c r="M10" s="77" t="s">
        <v>9</v>
      </c>
      <c r="N10" s="76" t="s">
        <v>5</v>
      </c>
      <c r="O10" s="38" t="s">
        <v>6</v>
      </c>
      <c r="P10" s="38" t="s">
        <v>7</v>
      </c>
      <c r="Q10" s="38" t="s">
        <v>8</v>
      </c>
      <c r="R10" s="77" t="s">
        <v>9</v>
      </c>
      <c r="S10" s="15"/>
      <c r="T10" s="12"/>
    </row>
    <row r="11" spans="1:20" x14ac:dyDescent="0.2">
      <c r="A11" s="39">
        <v>1</v>
      </c>
      <c r="B11" s="40">
        <v>2</v>
      </c>
      <c r="C11" s="63">
        <v>3</v>
      </c>
      <c r="D11" s="74">
        <v>4</v>
      </c>
      <c r="E11" s="41">
        <v>5</v>
      </c>
      <c r="F11" s="41">
        <v>6</v>
      </c>
      <c r="G11" s="41">
        <v>7</v>
      </c>
      <c r="H11" s="75">
        <v>8</v>
      </c>
      <c r="I11" s="78">
        <v>9</v>
      </c>
      <c r="J11" s="42">
        <v>10</v>
      </c>
      <c r="K11" s="42">
        <v>11</v>
      </c>
      <c r="L11" s="42">
        <v>12</v>
      </c>
      <c r="M11" s="79">
        <v>13</v>
      </c>
      <c r="N11" s="78">
        <v>27</v>
      </c>
      <c r="O11" s="42">
        <v>28</v>
      </c>
      <c r="P11" s="42">
        <v>29</v>
      </c>
      <c r="Q11" s="42">
        <v>30</v>
      </c>
      <c r="R11" s="79">
        <v>31</v>
      </c>
      <c r="S11" s="16"/>
    </row>
    <row r="12" spans="1:20" ht="15.75" customHeight="1" x14ac:dyDescent="0.2">
      <c r="A12" s="364" t="s">
        <v>10</v>
      </c>
      <c r="B12" s="365"/>
      <c r="C12" s="366"/>
      <c r="D12" s="174"/>
      <c r="E12" s="175"/>
      <c r="F12" s="175"/>
      <c r="G12" s="175"/>
      <c r="H12" s="176"/>
      <c r="I12" s="174"/>
      <c r="J12" s="175"/>
      <c r="K12" s="175"/>
      <c r="L12" s="175"/>
      <c r="M12" s="176"/>
      <c r="N12" s="177"/>
      <c r="O12" s="178"/>
      <c r="P12" s="178"/>
      <c r="Q12" s="179"/>
      <c r="R12" s="167"/>
      <c r="S12" s="17"/>
    </row>
    <row r="13" spans="1:20" s="26" customFormat="1" ht="16.5" customHeight="1" x14ac:dyDescent="0.2">
      <c r="A13" s="43"/>
      <c r="B13" s="164"/>
      <c r="C13" s="165"/>
      <c r="D13" s="180"/>
      <c r="E13" s="181"/>
      <c r="F13" s="181"/>
      <c r="G13" s="181">
        <v>0</v>
      </c>
      <c r="H13" s="182">
        <v>0</v>
      </c>
      <c r="I13" s="180"/>
      <c r="J13" s="181"/>
      <c r="K13" s="181"/>
      <c r="L13" s="181">
        <v>0</v>
      </c>
      <c r="M13" s="182">
        <v>0</v>
      </c>
      <c r="N13" s="183"/>
      <c r="O13" s="184"/>
      <c r="P13" s="184"/>
      <c r="Q13" s="185">
        <v>0</v>
      </c>
      <c r="R13" s="186">
        <v>0</v>
      </c>
      <c r="S13" s="30"/>
    </row>
    <row r="14" spans="1:20" s="26" customFormat="1" x14ac:dyDescent="0.2">
      <c r="A14" s="44"/>
      <c r="B14" s="45"/>
      <c r="C14" s="64" t="s">
        <v>12</v>
      </c>
      <c r="D14" s="180"/>
      <c r="E14" s="181"/>
      <c r="F14" s="181"/>
      <c r="G14" s="181">
        <v>0</v>
      </c>
      <c r="H14" s="182">
        <v>0</v>
      </c>
      <c r="I14" s="180"/>
      <c r="J14" s="181"/>
      <c r="K14" s="181"/>
      <c r="L14" s="181">
        <v>0</v>
      </c>
      <c r="M14" s="182">
        <v>0</v>
      </c>
      <c r="N14" s="187"/>
      <c r="O14" s="181"/>
      <c r="P14" s="181"/>
      <c r="Q14" s="181">
        <v>0</v>
      </c>
      <c r="R14" s="182">
        <v>0</v>
      </c>
      <c r="S14" s="31"/>
    </row>
    <row r="15" spans="1:20" s="26" customFormat="1" ht="15.75" customHeight="1" x14ac:dyDescent="0.2">
      <c r="A15" s="367" t="s">
        <v>13</v>
      </c>
      <c r="B15" s="368"/>
      <c r="C15" s="369"/>
      <c r="D15" s="188"/>
      <c r="E15" s="189"/>
      <c r="F15" s="189"/>
      <c r="G15" s="189"/>
      <c r="H15" s="190"/>
      <c r="I15" s="191"/>
      <c r="J15" s="189"/>
      <c r="K15" s="189"/>
      <c r="L15" s="189"/>
      <c r="M15" s="190"/>
      <c r="N15" s="192"/>
      <c r="O15" s="193"/>
      <c r="P15" s="193"/>
      <c r="Q15" s="193"/>
      <c r="R15" s="194"/>
      <c r="S15" s="32"/>
    </row>
    <row r="16" spans="1:20" s="26" customFormat="1" ht="17.25" customHeight="1" x14ac:dyDescent="0.2">
      <c r="A16" s="46">
        <v>1</v>
      </c>
      <c r="B16" s="168" t="s">
        <v>82</v>
      </c>
      <c r="C16" s="66" t="s">
        <v>87</v>
      </c>
      <c r="D16" s="161">
        <v>216.262</v>
      </c>
      <c r="E16" s="195">
        <v>478.48599999999999</v>
      </c>
      <c r="F16" s="195">
        <v>0</v>
      </c>
      <c r="G16" s="195"/>
      <c r="H16" s="196">
        <v>694.74800000000005</v>
      </c>
      <c r="I16" s="161">
        <v>42.994</v>
      </c>
      <c r="J16" s="195">
        <v>95.126000000000005</v>
      </c>
      <c r="K16" s="195">
        <v>0</v>
      </c>
      <c r="L16" s="195">
        <v>0</v>
      </c>
      <c r="M16" s="196">
        <v>138.12</v>
      </c>
      <c r="N16" s="197">
        <v>214.54006000000001</v>
      </c>
      <c r="O16" s="198">
        <v>474.67874000000006</v>
      </c>
      <c r="P16" s="198">
        <v>0</v>
      </c>
      <c r="Q16" s="198">
        <v>0</v>
      </c>
      <c r="R16" s="199">
        <v>689.2188000000001</v>
      </c>
      <c r="S16" s="25"/>
    </row>
    <row r="17" spans="1:20" s="26" customFormat="1" x14ac:dyDescent="0.2">
      <c r="A17" s="47"/>
      <c r="B17" s="48" t="s">
        <v>14</v>
      </c>
      <c r="C17" s="67" t="s">
        <v>15</v>
      </c>
      <c r="D17" s="200">
        <v>216.262</v>
      </c>
      <c r="E17" s="201">
        <v>478.48599999999999</v>
      </c>
      <c r="F17" s="201">
        <v>0</v>
      </c>
      <c r="G17" s="201">
        <v>0</v>
      </c>
      <c r="H17" s="202">
        <v>694.74800000000005</v>
      </c>
      <c r="I17" s="200">
        <v>42.994</v>
      </c>
      <c r="J17" s="201">
        <v>95.126000000000005</v>
      </c>
      <c r="K17" s="201">
        <v>0</v>
      </c>
      <c r="L17" s="201">
        <v>0</v>
      </c>
      <c r="M17" s="202">
        <v>138.12</v>
      </c>
      <c r="N17" s="203">
        <v>214.54006000000001</v>
      </c>
      <c r="O17" s="204">
        <v>474.67874000000006</v>
      </c>
      <c r="P17" s="204">
        <v>0</v>
      </c>
      <c r="Q17" s="204">
        <v>0</v>
      </c>
      <c r="R17" s="205">
        <v>689.2188000000001</v>
      </c>
      <c r="S17" s="27"/>
    </row>
    <row r="18" spans="1:20" s="26" customFormat="1" x14ac:dyDescent="0.2">
      <c r="A18" s="47"/>
      <c r="B18" s="48"/>
      <c r="C18" s="68" t="s">
        <v>37</v>
      </c>
      <c r="D18" s="200">
        <v>216.262</v>
      </c>
      <c r="E18" s="201">
        <v>478.48599999999999</v>
      </c>
      <c r="F18" s="201">
        <v>0</v>
      </c>
      <c r="G18" s="201">
        <v>0</v>
      </c>
      <c r="H18" s="202">
        <v>694.74800000000005</v>
      </c>
      <c r="I18" s="200">
        <v>42.994</v>
      </c>
      <c r="J18" s="201">
        <v>95.126000000000005</v>
      </c>
      <c r="K18" s="201">
        <v>0</v>
      </c>
      <c r="L18" s="201">
        <v>0</v>
      </c>
      <c r="M18" s="202">
        <v>138.12</v>
      </c>
      <c r="N18" s="203">
        <v>214.54006000000001</v>
      </c>
      <c r="O18" s="204">
        <v>474.67874000000006</v>
      </c>
      <c r="P18" s="204">
        <v>0</v>
      </c>
      <c r="Q18" s="204">
        <v>0</v>
      </c>
      <c r="R18" s="205">
        <v>689.2188000000001</v>
      </c>
      <c r="S18" s="27"/>
    </row>
    <row r="19" spans="1:20" s="26" customFormat="1" ht="15.75" customHeight="1" x14ac:dyDescent="0.2">
      <c r="A19" s="367" t="s">
        <v>16</v>
      </c>
      <c r="B19" s="368"/>
      <c r="C19" s="369"/>
      <c r="D19" s="191"/>
      <c r="E19" s="189"/>
      <c r="F19" s="189"/>
      <c r="G19" s="189"/>
      <c r="H19" s="190"/>
      <c r="I19" s="191"/>
      <c r="J19" s="189"/>
      <c r="K19" s="189"/>
      <c r="L19" s="189"/>
      <c r="M19" s="190"/>
      <c r="N19" s="206"/>
      <c r="O19" s="207"/>
      <c r="P19" s="207"/>
      <c r="Q19" s="207"/>
      <c r="R19" s="208"/>
      <c r="S19" s="28"/>
    </row>
    <row r="20" spans="1:20" s="26" customFormat="1" ht="25.5" x14ac:dyDescent="0.2">
      <c r="A20" s="46">
        <v>2</v>
      </c>
      <c r="B20" s="169" t="s">
        <v>59</v>
      </c>
      <c r="C20" s="66" t="s">
        <v>52</v>
      </c>
      <c r="D20" s="209">
        <v>5.4065500000000002</v>
      </c>
      <c r="E20" s="210">
        <v>11.962150000000001</v>
      </c>
      <c r="F20" s="210"/>
      <c r="G20" s="211"/>
      <c r="H20" s="212">
        <v>17.3687</v>
      </c>
      <c r="I20" s="209">
        <v>1.0748500000000001</v>
      </c>
      <c r="J20" s="210">
        <v>2.3781500000000002</v>
      </c>
      <c r="K20" s="211"/>
      <c r="L20" s="211"/>
      <c r="M20" s="212">
        <v>3.4530000000000003</v>
      </c>
      <c r="N20" s="213">
        <v>5.3635015000000008</v>
      </c>
      <c r="O20" s="214">
        <v>11.866968500000002</v>
      </c>
      <c r="P20" s="215"/>
      <c r="Q20" s="215"/>
      <c r="R20" s="216">
        <v>17.230470000000004</v>
      </c>
      <c r="S20" s="18"/>
    </row>
    <row r="21" spans="1:20" s="26" customFormat="1" x14ac:dyDescent="0.2">
      <c r="A21" s="47"/>
      <c r="B21" s="48" t="s">
        <v>14</v>
      </c>
      <c r="C21" s="67" t="s">
        <v>17</v>
      </c>
      <c r="D21" s="200">
        <v>5.4065500000000002</v>
      </c>
      <c r="E21" s="201">
        <v>11.962150000000001</v>
      </c>
      <c r="F21" s="201">
        <v>0</v>
      </c>
      <c r="G21" s="201">
        <v>0</v>
      </c>
      <c r="H21" s="202">
        <v>17.3687</v>
      </c>
      <c r="I21" s="200">
        <v>1.0748500000000001</v>
      </c>
      <c r="J21" s="201">
        <v>2.3781500000000002</v>
      </c>
      <c r="K21" s="201">
        <v>0</v>
      </c>
      <c r="L21" s="201">
        <v>0</v>
      </c>
      <c r="M21" s="202">
        <v>3.4530000000000003</v>
      </c>
      <c r="N21" s="203">
        <v>5.3635015000000008</v>
      </c>
      <c r="O21" s="204">
        <v>11.866968500000002</v>
      </c>
      <c r="P21" s="204">
        <v>0</v>
      </c>
      <c r="Q21" s="204"/>
      <c r="R21" s="205">
        <v>17.230470000000004</v>
      </c>
      <c r="S21" s="27"/>
    </row>
    <row r="22" spans="1:20" s="26" customFormat="1" x14ac:dyDescent="0.2">
      <c r="A22" s="47"/>
      <c r="B22" s="48"/>
      <c r="C22" s="67" t="s">
        <v>18</v>
      </c>
      <c r="D22" s="200">
        <v>221.66855000000001</v>
      </c>
      <c r="E22" s="201">
        <v>490.44815</v>
      </c>
      <c r="F22" s="201">
        <v>0</v>
      </c>
      <c r="G22" s="201">
        <v>0</v>
      </c>
      <c r="H22" s="202">
        <v>712.11670000000004</v>
      </c>
      <c r="I22" s="200">
        <v>44.068849999999998</v>
      </c>
      <c r="J22" s="201">
        <v>97.50415000000001</v>
      </c>
      <c r="K22" s="201">
        <v>0</v>
      </c>
      <c r="L22" s="201">
        <v>0</v>
      </c>
      <c r="M22" s="202">
        <v>141.57300000000001</v>
      </c>
      <c r="N22" s="203">
        <v>219.90356150000002</v>
      </c>
      <c r="O22" s="204">
        <v>486.54570850000005</v>
      </c>
      <c r="P22" s="204">
        <v>0</v>
      </c>
      <c r="Q22" s="204">
        <v>0</v>
      </c>
      <c r="R22" s="205">
        <v>706.44927000000007</v>
      </c>
      <c r="S22" s="27"/>
    </row>
    <row r="23" spans="1:20" s="26" customFormat="1" ht="15.75" customHeight="1" x14ac:dyDescent="0.2">
      <c r="A23" s="367" t="s">
        <v>19</v>
      </c>
      <c r="B23" s="368"/>
      <c r="C23" s="369"/>
      <c r="D23" s="191"/>
      <c r="E23" s="189"/>
      <c r="F23" s="189"/>
      <c r="G23" s="189"/>
      <c r="H23" s="190"/>
      <c r="I23" s="191"/>
      <c r="J23" s="189"/>
      <c r="K23" s="189"/>
      <c r="L23" s="189"/>
      <c r="M23" s="190"/>
      <c r="N23" s="206"/>
      <c r="O23" s="207"/>
      <c r="P23" s="207"/>
      <c r="Q23" s="207"/>
      <c r="R23" s="208"/>
      <c r="S23" s="28"/>
    </row>
    <row r="24" spans="1:20" s="26" customFormat="1" ht="77.25" customHeight="1" x14ac:dyDescent="0.2">
      <c r="A24" s="171">
        <v>3</v>
      </c>
      <c r="B24" s="170" t="s">
        <v>60</v>
      </c>
      <c r="C24" s="66" t="s">
        <v>51</v>
      </c>
      <c r="D24" s="209">
        <v>7.0712267449999997</v>
      </c>
      <c r="E24" s="210">
        <v>15.645295984999999</v>
      </c>
      <c r="F24" s="210"/>
      <c r="G24" s="210"/>
      <c r="H24" s="217">
        <v>22.716522729999998</v>
      </c>
      <c r="I24" s="209">
        <v>1.4057963149999999</v>
      </c>
      <c r="J24" s="210">
        <v>3.1103823850000003</v>
      </c>
      <c r="K24" s="210"/>
      <c r="L24" s="210"/>
      <c r="M24" s="217">
        <v>4.5161787000000002</v>
      </c>
      <c r="N24" s="213">
        <v>7.0149236118500005</v>
      </c>
      <c r="O24" s="214">
        <v>15.520808101150001</v>
      </c>
      <c r="P24" s="214"/>
      <c r="Q24" s="214"/>
      <c r="R24" s="218">
        <v>22.535731713000001</v>
      </c>
      <c r="S24" s="29"/>
    </row>
    <row r="25" spans="1:20" s="26" customFormat="1" ht="60.75" customHeight="1" x14ac:dyDescent="0.2">
      <c r="A25" s="49">
        <v>4</v>
      </c>
      <c r="B25" s="170" t="s">
        <v>83</v>
      </c>
      <c r="C25" s="65" t="s">
        <v>76</v>
      </c>
      <c r="D25" s="209"/>
      <c r="E25" s="210"/>
      <c r="F25" s="210"/>
      <c r="G25" s="210">
        <v>18.738247179614998</v>
      </c>
      <c r="H25" s="217">
        <v>18.738247179614998</v>
      </c>
      <c r="I25" s="209"/>
      <c r="J25" s="210"/>
      <c r="K25" s="210"/>
      <c r="L25" s="210">
        <v>3.7252740568500005</v>
      </c>
      <c r="M25" s="217">
        <v>3.7252740568500005</v>
      </c>
      <c r="N25" s="219"/>
      <c r="O25" s="214"/>
      <c r="P25" s="214"/>
      <c r="Q25" s="214">
        <v>18.5891175436815</v>
      </c>
      <c r="R25" s="220">
        <v>18.5891175436815</v>
      </c>
      <c r="S25" s="29"/>
    </row>
    <row r="26" spans="1:20" s="26" customFormat="1" ht="12.75" customHeight="1" x14ac:dyDescent="0.2">
      <c r="A26" s="50"/>
      <c r="B26" s="48" t="s">
        <v>14</v>
      </c>
      <c r="C26" s="67" t="s">
        <v>20</v>
      </c>
      <c r="D26" s="209">
        <v>7.0712267449999997</v>
      </c>
      <c r="E26" s="210">
        <v>15.645295984999999</v>
      </c>
      <c r="F26" s="210">
        <v>0</v>
      </c>
      <c r="G26" s="210">
        <v>18.738247179614998</v>
      </c>
      <c r="H26" s="212">
        <v>41.454769909614996</v>
      </c>
      <c r="I26" s="221">
        <v>1.4057963149999999</v>
      </c>
      <c r="J26" s="210">
        <v>3.1103823850000003</v>
      </c>
      <c r="K26" s="210">
        <v>0</v>
      </c>
      <c r="L26" s="210">
        <v>3.7252740568500005</v>
      </c>
      <c r="M26" s="212">
        <v>8.2414527568500002</v>
      </c>
      <c r="N26" s="210">
        <v>7.0149236118500005</v>
      </c>
      <c r="O26" s="210">
        <v>15.520808101150001</v>
      </c>
      <c r="P26" s="210">
        <v>0</v>
      </c>
      <c r="Q26" s="210">
        <v>18.5891175436815</v>
      </c>
      <c r="R26" s="210">
        <v>41.1248492566815</v>
      </c>
      <c r="S26" s="18"/>
    </row>
    <row r="27" spans="1:20" s="26" customFormat="1" ht="12.75" customHeight="1" x14ac:dyDescent="0.2">
      <c r="A27" s="50"/>
      <c r="B27" s="48" t="s">
        <v>14</v>
      </c>
      <c r="C27" s="69" t="s">
        <v>21</v>
      </c>
      <c r="D27" s="222">
        <v>228.739776745</v>
      </c>
      <c r="E27" s="201">
        <v>506.09344598500002</v>
      </c>
      <c r="F27" s="201">
        <v>0</v>
      </c>
      <c r="G27" s="201">
        <v>18.738247179614998</v>
      </c>
      <c r="H27" s="202">
        <v>753.57146990961496</v>
      </c>
      <c r="I27" s="222">
        <v>45.474646315000001</v>
      </c>
      <c r="J27" s="201">
        <v>100.614532385</v>
      </c>
      <c r="K27" s="201">
        <v>0</v>
      </c>
      <c r="L27" s="201">
        <v>3.7252740568500005</v>
      </c>
      <c r="M27" s="202">
        <v>149.81445275684999</v>
      </c>
      <c r="N27" s="200">
        <v>226.91848511185003</v>
      </c>
      <c r="O27" s="201">
        <v>502.06651660115006</v>
      </c>
      <c r="P27" s="201">
        <v>0</v>
      </c>
      <c r="Q27" s="201">
        <v>18.5891175436815</v>
      </c>
      <c r="R27" s="202">
        <v>747.57411925668157</v>
      </c>
      <c r="S27" s="27"/>
    </row>
    <row r="28" spans="1:20" s="26" customFormat="1" ht="15.75" customHeight="1" x14ac:dyDescent="0.2">
      <c r="A28" s="367" t="s">
        <v>22</v>
      </c>
      <c r="B28" s="368"/>
      <c r="C28" s="369"/>
      <c r="D28" s="188"/>
      <c r="E28" s="189"/>
      <c r="F28" s="189"/>
      <c r="G28" s="189"/>
      <c r="H28" s="190"/>
      <c r="I28" s="188"/>
      <c r="J28" s="189"/>
      <c r="K28" s="189"/>
      <c r="L28" s="189"/>
      <c r="M28" s="190"/>
      <c r="N28" s="192"/>
      <c r="O28" s="193"/>
      <c r="P28" s="193"/>
      <c r="Q28" s="193"/>
      <c r="R28" s="194"/>
      <c r="S28" s="28"/>
    </row>
    <row r="29" spans="1:20" s="26" customFormat="1" ht="53.25" customHeight="1" x14ac:dyDescent="0.2">
      <c r="A29" s="49">
        <v>5</v>
      </c>
      <c r="B29" s="51" t="s">
        <v>88</v>
      </c>
      <c r="C29" s="66" t="s">
        <v>23</v>
      </c>
      <c r="D29" s="221"/>
      <c r="E29" s="210"/>
      <c r="F29" s="210"/>
      <c r="G29" s="210">
        <v>16.126429456065761</v>
      </c>
      <c r="H29" s="217">
        <v>16.126429456065761</v>
      </c>
      <c r="I29" s="221"/>
      <c r="J29" s="210"/>
      <c r="K29" s="210"/>
      <c r="L29" s="210">
        <v>3.2060292889965902</v>
      </c>
      <c r="M29" s="217">
        <v>3.2060292889965902</v>
      </c>
      <c r="N29" s="209"/>
      <c r="O29" s="210"/>
      <c r="P29" s="210"/>
      <c r="Q29" s="210">
        <v>15.998086152092988</v>
      </c>
      <c r="R29" s="217">
        <v>15.998086152092988</v>
      </c>
      <c r="S29" s="29"/>
    </row>
    <row r="30" spans="1:20" s="26" customFormat="1" ht="53.25" customHeight="1" x14ac:dyDescent="0.2">
      <c r="A30" s="49">
        <v>6</v>
      </c>
      <c r="B30" s="51" t="s">
        <v>88</v>
      </c>
      <c r="C30" s="65" t="s">
        <v>107</v>
      </c>
      <c r="D30" s="221"/>
      <c r="E30" s="210"/>
      <c r="F30" s="210"/>
      <c r="G30" s="210">
        <v>30.528016027628638</v>
      </c>
      <c r="H30" s="217">
        <v>30.528016027628638</v>
      </c>
      <c r="I30" s="221"/>
      <c r="J30" s="210"/>
      <c r="K30" s="210"/>
      <c r="L30" s="210">
        <v>6.2198664878305037</v>
      </c>
      <c r="M30" s="217">
        <v>6.2198664878305037</v>
      </c>
      <c r="N30" s="209"/>
      <c r="O30" s="210"/>
      <c r="P30" s="210"/>
      <c r="Q30" s="210">
        <v>30.304314848274224</v>
      </c>
      <c r="R30" s="217">
        <v>30.304314848274224</v>
      </c>
      <c r="S30" s="29"/>
    </row>
    <row r="31" spans="1:20" s="26" customFormat="1" x14ac:dyDescent="0.2">
      <c r="A31" s="47"/>
      <c r="B31" s="48" t="s">
        <v>14</v>
      </c>
      <c r="C31" s="67" t="s">
        <v>24</v>
      </c>
      <c r="D31" s="221">
        <v>0</v>
      </c>
      <c r="E31" s="210">
        <v>0</v>
      </c>
      <c r="F31" s="210">
        <v>0</v>
      </c>
      <c r="G31" s="210">
        <v>46.654445483694403</v>
      </c>
      <c r="H31" s="217">
        <v>46.654445483694403</v>
      </c>
      <c r="I31" s="221">
        <v>0</v>
      </c>
      <c r="J31" s="210">
        <v>0</v>
      </c>
      <c r="K31" s="210">
        <v>0</v>
      </c>
      <c r="L31" s="210">
        <v>9.4258957768270939</v>
      </c>
      <c r="M31" s="217">
        <v>9.4258957768270939</v>
      </c>
      <c r="N31" s="221">
        <v>0</v>
      </c>
      <c r="O31" s="210">
        <v>0</v>
      </c>
      <c r="P31" s="210">
        <v>0</v>
      </c>
      <c r="Q31" s="210">
        <v>46.302401000367212</v>
      </c>
      <c r="R31" s="217">
        <v>46.302401000367212</v>
      </c>
      <c r="S31" s="29"/>
      <c r="T31" s="86"/>
    </row>
    <row r="32" spans="1:20" s="26" customFormat="1" ht="22.5" customHeight="1" x14ac:dyDescent="0.2">
      <c r="A32" s="47"/>
      <c r="B32" s="48" t="s">
        <v>14</v>
      </c>
      <c r="C32" s="70" t="s">
        <v>25</v>
      </c>
      <c r="D32" s="221">
        <v>228.739776745</v>
      </c>
      <c r="E32" s="210">
        <v>506.09344598500002</v>
      </c>
      <c r="F32" s="210">
        <v>0</v>
      </c>
      <c r="G32" s="210">
        <v>65.392692663309404</v>
      </c>
      <c r="H32" s="217">
        <v>800.22591539330938</v>
      </c>
      <c r="I32" s="221">
        <v>45.474646315000001</v>
      </c>
      <c r="J32" s="210">
        <v>100.614532385</v>
      </c>
      <c r="K32" s="210">
        <v>0</v>
      </c>
      <c r="L32" s="210">
        <v>13.151169833677095</v>
      </c>
      <c r="M32" s="217">
        <v>159.24034853367709</v>
      </c>
      <c r="N32" s="221">
        <v>226.91848511185003</v>
      </c>
      <c r="O32" s="210">
        <v>502.06651660115006</v>
      </c>
      <c r="P32" s="210">
        <v>0</v>
      </c>
      <c r="Q32" s="210">
        <v>64.891518544048708</v>
      </c>
      <c r="R32" s="217">
        <v>793.87652025704881</v>
      </c>
      <c r="S32" s="29"/>
      <c r="T32" s="86"/>
    </row>
    <row r="33" spans="1:44" s="26" customFormat="1" ht="15.75" customHeight="1" x14ac:dyDescent="0.25">
      <c r="A33" s="367" t="s">
        <v>26</v>
      </c>
      <c r="B33" s="368"/>
      <c r="C33" s="369"/>
      <c r="D33" s="188"/>
      <c r="E33" s="189"/>
      <c r="F33" s="189"/>
      <c r="G33" s="189"/>
      <c r="H33" s="190"/>
      <c r="I33" s="188"/>
      <c r="J33" s="189"/>
      <c r="K33" s="189"/>
      <c r="L33" s="189"/>
      <c r="M33" s="190"/>
      <c r="N33" s="223"/>
      <c r="O33" s="193"/>
      <c r="P33" s="193"/>
      <c r="Q33" s="193"/>
      <c r="R33" s="194"/>
      <c r="S33" s="28"/>
      <c r="T33" s="87" t="s">
        <v>77</v>
      </c>
      <c r="U33" s="88" t="s">
        <v>40</v>
      </c>
      <c r="V33" s="104">
        <v>64.873999999999995</v>
      </c>
      <c r="W33" s="89"/>
      <c r="X33" s="90"/>
    </row>
    <row r="34" spans="1:44" s="26" customFormat="1" ht="25.5" x14ac:dyDescent="0.25">
      <c r="A34" s="49">
        <v>7</v>
      </c>
      <c r="B34" s="51" t="s">
        <v>27</v>
      </c>
      <c r="C34" s="66" t="s">
        <v>74</v>
      </c>
      <c r="D34" s="224"/>
      <c r="E34" s="225"/>
      <c r="F34" s="225"/>
      <c r="G34" s="210">
        <v>64.873999999999995</v>
      </c>
      <c r="H34" s="217">
        <v>64.873999999999995</v>
      </c>
      <c r="I34" s="224"/>
      <c r="J34" s="225"/>
      <c r="K34" s="225"/>
      <c r="L34" s="210">
        <v>16.937999999999999</v>
      </c>
      <c r="M34" s="217">
        <v>16.937999999999999</v>
      </c>
      <c r="N34" s="226"/>
      <c r="O34" s="227"/>
      <c r="P34" s="227"/>
      <c r="Q34" s="210">
        <v>64.873999999999995</v>
      </c>
      <c r="R34" s="217">
        <v>64.873999999999995</v>
      </c>
      <c r="S34" s="29"/>
      <c r="T34" s="91"/>
      <c r="U34" s="92" t="s">
        <v>47</v>
      </c>
      <c r="V34" s="105">
        <v>109.88800000000001</v>
      </c>
      <c r="W34" s="93"/>
      <c r="X34" s="94"/>
    </row>
    <row r="35" spans="1:44" s="26" customFormat="1" ht="15" x14ac:dyDescent="0.25">
      <c r="A35" s="49"/>
      <c r="B35" s="51"/>
      <c r="C35" s="65" t="s">
        <v>73</v>
      </c>
      <c r="D35" s="224"/>
      <c r="E35" s="225"/>
      <c r="F35" s="225"/>
      <c r="G35" s="210">
        <v>0</v>
      </c>
      <c r="H35" s="217">
        <v>0</v>
      </c>
      <c r="I35" s="224"/>
      <c r="J35" s="225"/>
      <c r="K35" s="225"/>
      <c r="L35" s="210">
        <v>0</v>
      </c>
      <c r="M35" s="217">
        <v>0</v>
      </c>
      <c r="N35" s="226"/>
      <c r="O35" s="227"/>
      <c r="P35" s="227"/>
      <c r="Q35" s="210">
        <v>0</v>
      </c>
      <c r="R35" s="217">
        <v>0</v>
      </c>
      <c r="S35" s="29"/>
      <c r="T35" s="91"/>
      <c r="U35" s="92"/>
      <c r="V35" s="105"/>
      <c r="W35" s="93"/>
      <c r="X35" s="94"/>
    </row>
    <row r="36" spans="1:44" s="26" customFormat="1" ht="15" x14ac:dyDescent="0.25">
      <c r="A36" s="47"/>
      <c r="B36" s="48" t="s">
        <v>14</v>
      </c>
      <c r="C36" s="67" t="s">
        <v>28</v>
      </c>
      <c r="D36" s="221">
        <v>0</v>
      </c>
      <c r="E36" s="210">
        <v>0</v>
      </c>
      <c r="F36" s="210">
        <v>0</v>
      </c>
      <c r="G36" s="210">
        <v>64.873999999999995</v>
      </c>
      <c r="H36" s="217">
        <v>64.873999999999995</v>
      </c>
      <c r="I36" s="221">
        <v>0</v>
      </c>
      <c r="J36" s="210">
        <v>0</v>
      </c>
      <c r="K36" s="210">
        <v>0</v>
      </c>
      <c r="L36" s="210">
        <v>16.937999999999999</v>
      </c>
      <c r="M36" s="217">
        <v>16.937999999999999</v>
      </c>
      <c r="N36" s="221">
        <v>0</v>
      </c>
      <c r="O36" s="210">
        <v>0</v>
      </c>
      <c r="P36" s="210">
        <v>0</v>
      </c>
      <c r="Q36" s="210">
        <v>64.873999999999995</v>
      </c>
      <c r="R36" s="217">
        <v>64.873999999999995</v>
      </c>
      <c r="S36" s="29"/>
      <c r="T36" s="87" t="s">
        <v>91</v>
      </c>
      <c r="U36" s="88" t="s">
        <v>40</v>
      </c>
      <c r="V36" s="104">
        <v>900.64775203424006</v>
      </c>
      <c r="W36" s="162"/>
      <c r="X36" s="95"/>
    </row>
    <row r="37" spans="1:44" s="26" customFormat="1" ht="15" x14ac:dyDescent="0.25">
      <c r="A37" s="47"/>
      <c r="B37" s="48" t="s">
        <v>14</v>
      </c>
      <c r="C37" s="70" t="s">
        <v>29</v>
      </c>
      <c r="D37" s="221">
        <v>228.739776745</v>
      </c>
      <c r="E37" s="210">
        <v>506.09344598500002</v>
      </c>
      <c r="F37" s="210">
        <v>0</v>
      </c>
      <c r="G37" s="210">
        <v>130.26669266330941</v>
      </c>
      <c r="H37" s="217">
        <v>865.0999153933094</v>
      </c>
      <c r="I37" s="221">
        <v>45.474646315000001</v>
      </c>
      <c r="J37" s="210">
        <v>100.614532385</v>
      </c>
      <c r="K37" s="210">
        <v>0</v>
      </c>
      <c r="L37" s="210">
        <v>30.089169833677094</v>
      </c>
      <c r="M37" s="217">
        <v>176.17834853367708</v>
      </c>
      <c r="N37" s="221">
        <v>226.91848511185003</v>
      </c>
      <c r="O37" s="210">
        <v>502.06651660115006</v>
      </c>
      <c r="P37" s="210">
        <v>0</v>
      </c>
      <c r="Q37" s="210">
        <v>129.76551854404869</v>
      </c>
      <c r="R37" s="217">
        <v>858.75052025704872</v>
      </c>
      <c r="S37" s="29"/>
      <c r="T37" s="96"/>
      <c r="U37" s="92" t="s">
        <v>41</v>
      </c>
      <c r="V37" s="105">
        <v>635.5112721119267</v>
      </c>
      <c r="W37" s="99"/>
      <c r="X37" s="97"/>
    </row>
    <row r="38" spans="1:44" s="26" customFormat="1" ht="15" x14ac:dyDescent="0.25">
      <c r="A38" s="367"/>
      <c r="B38" s="368"/>
      <c r="C38" s="369"/>
      <c r="D38" s="188"/>
      <c r="E38" s="189"/>
      <c r="F38" s="189"/>
      <c r="G38" s="189"/>
      <c r="H38" s="190"/>
      <c r="I38" s="188"/>
      <c r="J38" s="189"/>
      <c r="K38" s="189"/>
      <c r="L38" s="189"/>
      <c r="M38" s="190"/>
      <c r="N38" s="223"/>
      <c r="O38" s="193"/>
      <c r="P38" s="193"/>
      <c r="Q38" s="193"/>
      <c r="R38" s="194"/>
      <c r="S38" s="28"/>
      <c r="T38" s="98"/>
      <c r="U38" s="92" t="s">
        <v>42</v>
      </c>
      <c r="V38" s="106">
        <v>265.13647992231336</v>
      </c>
      <c r="W38" s="99" t="e">
        <v>#REF!</v>
      </c>
      <c r="X38" s="100"/>
    </row>
    <row r="39" spans="1:44" s="26" customFormat="1" ht="25.5" x14ac:dyDescent="0.25">
      <c r="A39" s="47">
        <v>8</v>
      </c>
      <c r="B39" s="52" t="s">
        <v>30</v>
      </c>
      <c r="C39" s="67" t="s">
        <v>31</v>
      </c>
      <c r="D39" s="221">
        <v>6.8621933023499997</v>
      </c>
      <c r="E39" s="210">
        <v>15.18280337955</v>
      </c>
      <c r="F39" s="210">
        <v>0</v>
      </c>
      <c r="G39" s="210">
        <v>3.9080007798992824</v>
      </c>
      <c r="H39" s="217">
        <v>25.952997461799281</v>
      </c>
      <c r="I39" s="221">
        <v>1.3642399999999999</v>
      </c>
      <c r="J39" s="210">
        <v>3.01844</v>
      </c>
      <c r="K39" s="210">
        <v>0</v>
      </c>
      <c r="L39" s="210">
        <v>0.90267509501031273</v>
      </c>
      <c r="M39" s="217">
        <v>5.2853550950103125</v>
      </c>
      <c r="N39" s="221">
        <v>6.8075545533555006</v>
      </c>
      <c r="O39" s="210">
        <v>15.0619954980345</v>
      </c>
      <c r="P39" s="210">
        <v>0</v>
      </c>
      <c r="Q39" s="210">
        <v>1.9467455563214608</v>
      </c>
      <c r="R39" s="217">
        <v>23.81629560771146</v>
      </c>
      <c r="S39" s="29"/>
      <c r="T39" s="101"/>
      <c r="U39" s="101" t="s">
        <v>43</v>
      </c>
      <c r="V39" s="106"/>
    </row>
    <row r="40" spans="1:44" s="33" customFormat="1" ht="12.75" customHeight="1" x14ac:dyDescent="0.2">
      <c r="A40" s="53"/>
      <c r="B40" s="54" t="s">
        <v>14</v>
      </c>
      <c r="C40" s="71" t="s">
        <v>32</v>
      </c>
      <c r="D40" s="222">
        <v>235.60197004734999</v>
      </c>
      <c r="E40" s="201">
        <v>521.27624936455004</v>
      </c>
      <c r="F40" s="201">
        <v>0</v>
      </c>
      <c r="G40" s="201">
        <v>134.1746934432087</v>
      </c>
      <c r="H40" s="228">
        <v>891.05291285510884</v>
      </c>
      <c r="I40" s="222">
        <v>46.838886315000003</v>
      </c>
      <c r="J40" s="201">
        <v>103.632972385</v>
      </c>
      <c r="K40" s="201">
        <v>0</v>
      </c>
      <c r="L40" s="201">
        <v>30.991844928687406</v>
      </c>
      <c r="M40" s="228">
        <v>181.46370362868743</v>
      </c>
      <c r="N40" s="200">
        <v>233.72603966520552</v>
      </c>
      <c r="O40" s="229">
        <v>517.1285120991846</v>
      </c>
      <c r="P40" s="229">
        <v>0</v>
      </c>
      <c r="Q40" s="229">
        <v>131.71226410037016</v>
      </c>
      <c r="R40" s="228">
        <v>882.56681586476031</v>
      </c>
      <c r="S40" s="84"/>
    </row>
    <row r="41" spans="1:44" s="26" customFormat="1" ht="31.5" customHeight="1" x14ac:dyDescent="0.2">
      <c r="A41" s="80"/>
      <c r="B41" s="81"/>
      <c r="C41" s="82" t="s">
        <v>99</v>
      </c>
      <c r="D41" s="230"/>
      <c r="E41" s="231"/>
      <c r="F41" s="231"/>
      <c r="G41" s="231"/>
      <c r="H41" s="232"/>
      <c r="I41" s="230"/>
      <c r="J41" s="231"/>
      <c r="K41" s="231"/>
      <c r="L41" s="231"/>
      <c r="M41" s="232"/>
      <c r="N41" s="233">
        <v>257.43754638924065</v>
      </c>
      <c r="O41" s="231">
        <v>569.59119965164678</v>
      </c>
      <c r="P41" s="231">
        <v>0</v>
      </c>
      <c r="Q41" s="231">
        <v>138.49300599335271</v>
      </c>
      <c r="R41" s="234">
        <v>965.52175203424008</v>
      </c>
      <c r="S41" s="85"/>
      <c r="T41" s="379" t="s">
        <v>78</v>
      </c>
      <c r="U41" s="376" t="s">
        <v>44</v>
      </c>
      <c r="V41" s="377"/>
      <c r="W41" s="377"/>
      <c r="X41" s="378"/>
      <c r="Y41" s="379" t="s">
        <v>79</v>
      </c>
      <c r="Z41" s="376" t="s">
        <v>44</v>
      </c>
      <c r="AA41" s="377"/>
      <c r="AB41" s="377"/>
      <c r="AC41" s="378"/>
      <c r="AD41" s="379" t="s">
        <v>45</v>
      </c>
      <c r="AE41" s="376" t="s">
        <v>44</v>
      </c>
      <c r="AF41" s="377"/>
      <c r="AG41" s="377"/>
      <c r="AH41" s="378"/>
      <c r="AI41" s="379" t="s">
        <v>46</v>
      </c>
      <c r="AJ41" s="376" t="s">
        <v>44</v>
      </c>
      <c r="AK41" s="377"/>
      <c r="AL41" s="377"/>
      <c r="AM41" s="378"/>
      <c r="AN41" s="370" t="s">
        <v>80</v>
      </c>
      <c r="AO41" s="372" t="s">
        <v>81</v>
      </c>
      <c r="AP41" s="373"/>
      <c r="AQ41" s="373"/>
      <c r="AR41" s="374"/>
    </row>
    <row r="42" spans="1:44" s="26" customFormat="1" ht="25.5" customHeight="1" x14ac:dyDescent="0.2">
      <c r="A42" s="80"/>
      <c r="B42" s="81"/>
      <c r="C42" s="82" t="s">
        <v>39</v>
      </c>
      <c r="D42" s="230"/>
      <c r="E42" s="231"/>
      <c r="F42" s="231"/>
      <c r="G42" s="231"/>
      <c r="H42" s="232"/>
      <c r="I42" s="230"/>
      <c r="J42" s="231"/>
      <c r="K42" s="231"/>
      <c r="L42" s="231"/>
      <c r="M42" s="232"/>
      <c r="N42" s="233"/>
      <c r="O42" s="235"/>
      <c r="P42" s="235"/>
      <c r="Q42" s="235"/>
      <c r="R42" s="232"/>
      <c r="S42" s="83"/>
      <c r="T42" s="380"/>
      <c r="U42" s="102" t="s">
        <v>47</v>
      </c>
      <c r="V42" s="102" t="s">
        <v>48</v>
      </c>
      <c r="W42" s="102" t="s">
        <v>49</v>
      </c>
      <c r="X42" s="102" t="s">
        <v>50</v>
      </c>
      <c r="Y42" s="380"/>
      <c r="Z42" s="102" t="s">
        <v>47</v>
      </c>
      <c r="AA42" s="102" t="s">
        <v>48</v>
      </c>
      <c r="AB42" s="102" t="s">
        <v>49</v>
      </c>
      <c r="AC42" s="102" t="s">
        <v>50</v>
      </c>
      <c r="AD42" s="380"/>
      <c r="AE42" s="102" t="s">
        <v>47</v>
      </c>
      <c r="AF42" s="102" t="s">
        <v>48</v>
      </c>
      <c r="AG42" s="102" t="s">
        <v>49</v>
      </c>
      <c r="AH42" s="102" t="s">
        <v>50</v>
      </c>
      <c r="AI42" s="380"/>
      <c r="AJ42" s="102" t="s">
        <v>47</v>
      </c>
      <c r="AK42" s="102" t="s">
        <v>48</v>
      </c>
      <c r="AL42" s="102" t="s">
        <v>49</v>
      </c>
      <c r="AM42" s="102" t="s">
        <v>50</v>
      </c>
      <c r="AN42" s="371"/>
      <c r="AO42" s="160" t="s">
        <v>47</v>
      </c>
      <c r="AP42" s="160" t="s">
        <v>49</v>
      </c>
      <c r="AQ42" s="160" t="s">
        <v>48</v>
      </c>
      <c r="AR42" s="160" t="s">
        <v>50</v>
      </c>
    </row>
    <row r="43" spans="1:44" s="26" customFormat="1" ht="19.5" customHeight="1" x14ac:dyDescent="0.2">
      <c r="A43" s="53"/>
      <c r="B43" s="55" t="s">
        <v>14</v>
      </c>
      <c r="C43" s="71" t="s">
        <v>33</v>
      </c>
      <c r="D43" s="222">
        <v>235.60197004734999</v>
      </c>
      <c r="E43" s="201">
        <v>521.27624936455004</v>
      </c>
      <c r="F43" s="201">
        <v>0</v>
      </c>
      <c r="G43" s="201">
        <v>134.1746934432087</v>
      </c>
      <c r="H43" s="228">
        <v>891.05291285510884</v>
      </c>
      <c r="I43" s="222">
        <v>46.838886315000003</v>
      </c>
      <c r="J43" s="201">
        <v>103.632972385</v>
      </c>
      <c r="K43" s="201">
        <v>0</v>
      </c>
      <c r="L43" s="201">
        <v>30.991844928687406</v>
      </c>
      <c r="M43" s="228">
        <v>181.46370362868743</v>
      </c>
      <c r="N43" s="222">
        <v>257.43754638924065</v>
      </c>
      <c r="O43" s="201">
        <v>569.59119965164678</v>
      </c>
      <c r="P43" s="201">
        <v>0</v>
      </c>
      <c r="Q43" s="201">
        <v>138.49300599335271</v>
      </c>
      <c r="R43" s="228">
        <v>965.52175203424008</v>
      </c>
      <c r="S43" s="83"/>
      <c r="T43" s="107">
        <v>891.05291285510884</v>
      </c>
      <c r="U43" s="107">
        <v>64.873999999999995</v>
      </c>
      <c r="V43" s="107">
        <v>0</v>
      </c>
      <c r="W43" s="107">
        <v>756.87821941190009</v>
      </c>
      <c r="X43" s="107">
        <v>69.300693443208729</v>
      </c>
      <c r="Y43" s="107">
        <v>181.46370362868743</v>
      </c>
      <c r="Z43" s="107">
        <v>16.937999999999999</v>
      </c>
      <c r="AA43" s="107">
        <v>0</v>
      </c>
      <c r="AB43" s="107">
        <v>150.47185870000001</v>
      </c>
      <c r="AC43" s="107">
        <v>14.053844928687425</v>
      </c>
      <c r="AD43" s="107">
        <v>965.52175203424008</v>
      </c>
      <c r="AE43" s="108">
        <v>64.873999999999995</v>
      </c>
      <c r="AF43" s="107">
        <v>0</v>
      </c>
      <c r="AG43" s="107">
        <v>827.02874604088743</v>
      </c>
      <c r="AH43" s="107">
        <v>73.61900599335263</v>
      </c>
      <c r="AI43" s="107">
        <v>965.52175203424008</v>
      </c>
      <c r="AJ43" s="107">
        <v>64.873999999999995</v>
      </c>
      <c r="AK43" s="107">
        <v>0</v>
      </c>
      <c r="AL43" s="107">
        <v>0</v>
      </c>
      <c r="AM43" s="107">
        <v>900.64775203424006</v>
      </c>
      <c r="AN43" s="107">
        <v>900.64775203424006</v>
      </c>
      <c r="AO43" s="107"/>
      <c r="AP43" s="107">
        <v>635.5112721119267</v>
      </c>
      <c r="AQ43" s="107">
        <v>0</v>
      </c>
      <c r="AR43" s="107">
        <v>265.13647992231336</v>
      </c>
    </row>
    <row r="44" spans="1:44" s="26" customFormat="1" x14ac:dyDescent="0.2">
      <c r="A44" s="50"/>
      <c r="B44" s="56" t="s">
        <v>14</v>
      </c>
      <c r="C44" s="67" t="s">
        <v>34</v>
      </c>
      <c r="D44" s="221">
        <v>42.408354608522998</v>
      </c>
      <c r="E44" s="210">
        <v>93.829724885619001</v>
      </c>
      <c r="F44" s="210">
        <v>0</v>
      </c>
      <c r="G44" s="210">
        <v>12.474124819777566</v>
      </c>
      <c r="H44" s="217">
        <v>148.71220431391956</v>
      </c>
      <c r="I44" s="221">
        <v>8.4309995366999999</v>
      </c>
      <c r="J44" s="210">
        <v>18.653935029300001</v>
      </c>
      <c r="K44" s="210">
        <v>0</v>
      </c>
      <c r="L44" s="210">
        <v>2.5296920871637334</v>
      </c>
      <c r="M44" s="217">
        <v>29.614626653163736</v>
      </c>
      <c r="N44" s="221">
        <v>46.338758350063316</v>
      </c>
      <c r="O44" s="210">
        <v>102.52641593729642</v>
      </c>
      <c r="P44" s="210">
        <v>0</v>
      </c>
      <c r="Q44" s="210">
        <v>13.251421078803489</v>
      </c>
      <c r="R44" s="217">
        <v>162.11659536616321</v>
      </c>
      <c r="S44" s="83"/>
    </row>
    <row r="45" spans="1:44" s="26" customFormat="1" ht="26.25" thickBot="1" x14ac:dyDescent="0.25">
      <c r="A45" s="47"/>
      <c r="B45" s="56" t="s">
        <v>14</v>
      </c>
      <c r="C45" s="67" t="s">
        <v>35</v>
      </c>
      <c r="D45" s="236">
        <v>278.01032465587298</v>
      </c>
      <c r="E45" s="237">
        <v>615.10597425016908</v>
      </c>
      <c r="F45" s="237">
        <v>0</v>
      </c>
      <c r="G45" s="237">
        <v>146.64881826298625</v>
      </c>
      <c r="H45" s="238">
        <v>1039.7651171690284</v>
      </c>
      <c r="I45" s="236">
        <v>55.269885851700003</v>
      </c>
      <c r="J45" s="237">
        <v>122.2869074143</v>
      </c>
      <c r="K45" s="237">
        <v>0</v>
      </c>
      <c r="L45" s="237">
        <v>33.521537015851138</v>
      </c>
      <c r="M45" s="238">
        <v>211.07833028185115</v>
      </c>
      <c r="N45" s="236">
        <v>303.77630473930395</v>
      </c>
      <c r="O45" s="237">
        <v>672.11761558894318</v>
      </c>
      <c r="P45" s="237">
        <v>0</v>
      </c>
      <c r="Q45" s="237">
        <v>151.74442707215621</v>
      </c>
      <c r="R45" s="238">
        <v>1127.6383474004033</v>
      </c>
      <c r="S45" s="83"/>
    </row>
    <row r="46" spans="1:44" x14ac:dyDescent="0.2">
      <c r="A46" s="57" t="s">
        <v>14</v>
      </c>
      <c r="B46" s="347" t="s">
        <v>14</v>
      </c>
      <c r="C46" s="348"/>
      <c r="D46" s="349" t="s">
        <v>14</v>
      </c>
      <c r="E46" s="350"/>
      <c r="F46" s="351" t="s">
        <v>14</v>
      </c>
      <c r="G46" s="352"/>
      <c r="H46" s="352"/>
      <c r="I46" s="34"/>
      <c r="J46" s="34"/>
      <c r="K46" s="34"/>
      <c r="L46" s="34"/>
      <c r="M46" s="35"/>
      <c r="N46" s="36"/>
      <c r="O46" s="36"/>
      <c r="P46" s="36"/>
      <c r="Q46" s="36"/>
      <c r="R46" s="36"/>
    </row>
    <row r="47" spans="1:44" ht="19.5" customHeight="1" x14ac:dyDescent="0.2">
      <c r="A47" s="57"/>
      <c r="B47" s="353" t="s">
        <v>84</v>
      </c>
      <c r="C47" s="353"/>
      <c r="D47" s="353"/>
      <c r="E47" s="353"/>
      <c r="F47" s="353"/>
      <c r="G47" s="353"/>
      <c r="H47" s="353"/>
      <c r="I47" s="58"/>
      <c r="J47" s="58"/>
      <c r="K47" s="58"/>
      <c r="L47" s="58"/>
      <c r="M47" s="58"/>
      <c r="N47" s="36"/>
      <c r="O47" s="36"/>
      <c r="P47" s="36"/>
      <c r="Q47" s="36"/>
      <c r="R47" s="62"/>
    </row>
    <row r="48" spans="1:44" ht="21.75" customHeight="1" x14ac:dyDescent="0.2">
      <c r="A48" s="57"/>
      <c r="B48" s="353" t="s">
        <v>85</v>
      </c>
      <c r="C48" s="353"/>
      <c r="D48" s="353"/>
      <c r="E48" s="353"/>
      <c r="F48" s="353"/>
      <c r="G48" s="353"/>
      <c r="H48" s="353"/>
      <c r="I48" s="58"/>
      <c r="J48" s="58"/>
      <c r="K48" s="58"/>
      <c r="L48" s="36"/>
      <c r="M48" s="36"/>
      <c r="N48" s="36"/>
      <c r="O48" s="36"/>
      <c r="P48" s="36"/>
      <c r="Q48" s="36"/>
      <c r="R48" s="36"/>
    </row>
    <row r="49" spans="1:19" ht="31.5" customHeight="1" x14ac:dyDescent="0.2">
      <c r="A49" s="57"/>
      <c r="B49" s="354" t="s">
        <v>36</v>
      </c>
      <c r="C49" s="354"/>
      <c r="D49" s="354"/>
      <c r="E49" s="354"/>
      <c r="F49" s="354"/>
      <c r="G49" s="59"/>
      <c r="H49" s="355" t="s">
        <v>106</v>
      </c>
      <c r="I49" s="356"/>
      <c r="J49" s="356"/>
      <c r="K49" s="356"/>
      <c r="L49" s="356"/>
      <c r="M49" s="357"/>
      <c r="N49" s="362">
        <v>891.05291285510884</v>
      </c>
      <c r="O49" s="363"/>
      <c r="P49" s="375" t="s">
        <v>38</v>
      </c>
      <c r="Q49" s="375"/>
      <c r="S49" s="22"/>
    </row>
    <row r="50" spans="1:19" ht="39" customHeight="1" x14ac:dyDescent="0.2">
      <c r="A50" s="36"/>
      <c r="B50" s="358" t="s">
        <v>140</v>
      </c>
      <c r="C50" s="358"/>
      <c r="D50" s="358"/>
      <c r="E50" s="60"/>
      <c r="G50" s="163" t="s">
        <v>103</v>
      </c>
      <c r="H50" s="355" t="s">
        <v>89</v>
      </c>
      <c r="I50" s="356"/>
      <c r="J50" s="356"/>
      <c r="K50" s="356"/>
      <c r="L50" s="356"/>
      <c r="M50" s="357"/>
      <c r="N50" s="362">
        <v>965.52175203424008</v>
      </c>
      <c r="O50" s="363"/>
      <c r="P50" s="375" t="s">
        <v>38</v>
      </c>
      <c r="Q50" s="375"/>
      <c r="S50" s="22"/>
    </row>
    <row r="51" spans="1:19" ht="45" customHeight="1" x14ac:dyDescent="0.2">
      <c r="A51" s="36"/>
      <c r="B51" s="60"/>
      <c r="C51" s="60"/>
      <c r="D51" s="60"/>
      <c r="E51" s="60"/>
      <c r="H51" s="355" t="s">
        <v>90</v>
      </c>
      <c r="I51" s="356"/>
      <c r="J51" s="356"/>
      <c r="K51" s="356"/>
      <c r="L51" s="356"/>
      <c r="M51" s="357"/>
      <c r="N51" s="362">
        <v>965.52175203424008</v>
      </c>
      <c r="O51" s="363"/>
      <c r="P51" s="375" t="s">
        <v>38</v>
      </c>
      <c r="Q51" s="375"/>
      <c r="S51" s="22"/>
    </row>
    <row r="52" spans="1:19" ht="45" customHeight="1" x14ac:dyDescent="0.2">
      <c r="A52" s="36"/>
      <c r="B52" s="173" t="s">
        <v>104</v>
      </c>
      <c r="C52" s="173">
        <v>43299</v>
      </c>
      <c r="D52" s="36"/>
      <c r="E52" s="36"/>
      <c r="F52" s="36"/>
      <c r="G52" s="36"/>
      <c r="S52" s="22"/>
    </row>
    <row r="53" spans="1:19" ht="19.5" customHeight="1" x14ac:dyDescent="0.25">
      <c r="J53" s="10"/>
      <c r="K53" s="10"/>
      <c r="L53" s="328"/>
      <c r="M53" s="328"/>
      <c r="N53" s="11"/>
      <c r="O53" s="11"/>
      <c r="P53" s="11"/>
      <c r="S53" s="23"/>
    </row>
  </sheetData>
  <mergeCells count="51">
    <mergeCell ref="AN41:AN42"/>
    <mergeCell ref="AO41:AR41"/>
    <mergeCell ref="P49:Q49"/>
    <mergeCell ref="P50:Q50"/>
    <mergeCell ref="P51:Q51"/>
    <mergeCell ref="AE41:AH41"/>
    <mergeCell ref="AI41:AI42"/>
    <mergeCell ref="AJ41:AM41"/>
    <mergeCell ref="T41:T42"/>
    <mergeCell ref="U41:X41"/>
    <mergeCell ref="Y41:Y42"/>
    <mergeCell ref="Z41:AC41"/>
    <mergeCell ref="AD41:AD42"/>
    <mergeCell ref="A12:C12"/>
    <mergeCell ref="A15:C15"/>
    <mergeCell ref="A33:C33"/>
    <mergeCell ref="A38:C38"/>
    <mergeCell ref="A28:C28"/>
    <mergeCell ref="A19:C19"/>
    <mergeCell ref="A23:C23"/>
    <mergeCell ref="I9:M9"/>
    <mergeCell ref="H49:M49"/>
    <mergeCell ref="N49:O49"/>
    <mergeCell ref="N50:O50"/>
    <mergeCell ref="N51:O51"/>
    <mergeCell ref="L53:M53"/>
    <mergeCell ref="B46:C46"/>
    <mergeCell ref="D46:E46"/>
    <mergeCell ref="F46:H46"/>
    <mergeCell ref="B47:H47"/>
    <mergeCell ref="B48:H48"/>
    <mergeCell ref="B49:F49"/>
    <mergeCell ref="H50:M50"/>
    <mergeCell ref="H51:M51"/>
    <mergeCell ref="B50:D50"/>
    <mergeCell ref="A7:R7"/>
    <mergeCell ref="N9:R9"/>
    <mergeCell ref="N1:R1"/>
    <mergeCell ref="N2:R4"/>
    <mergeCell ref="N5:R5"/>
    <mergeCell ref="A8:H8"/>
    <mergeCell ref="A1:M1"/>
    <mergeCell ref="A2:M2"/>
    <mergeCell ref="A3:B3"/>
    <mergeCell ref="C3:H3"/>
    <mergeCell ref="A4:B4"/>
    <mergeCell ref="C4:H4"/>
    <mergeCell ref="A9:A10"/>
    <mergeCell ref="B9:B10"/>
    <mergeCell ref="C9:C10"/>
    <mergeCell ref="D9:H9"/>
  </mergeCells>
  <conditionalFormatting sqref="AN41:AO41 AO42:AR42 U42:X42 T41:U41 Z42:AC42 AI41:AJ41 AJ42:AM42 AE42:AH42 AD41:AE41 Y41:Z41">
    <cfRule type="cellIs" dxfId="1" priority="5" operator="lessThan">
      <formula>0</formula>
    </cfRule>
    <cfRule type="cellIs" dxfId="0" priority="6" operator="equal">
      <formula>0</formula>
    </cfRule>
  </conditionalFormatting>
  <printOptions horizontalCentered="1"/>
  <pageMargins left="0" right="0" top="0.19685039370078741" bottom="0" header="0.31496062992125984" footer="0.31496062992125984"/>
  <pageSetup paperSize="9" scale="4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opLeftCell="A13" zoomScale="80" zoomScaleNormal="80" workbookViewId="0">
      <selection activeCell="A6" sqref="A6:H6"/>
    </sheetView>
  </sheetViews>
  <sheetFormatPr defaultRowHeight="15" x14ac:dyDescent="0.25"/>
  <cols>
    <col min="2" max="2" width="22" customWidth="1"/>
    <col min="3" max="3" width="68.140625" customWidth="1"/>
    <col min="4" max="4" width="20.85546875" customWidth="1"/>
    <col min="5" max="5" width="20.7109375" customWidth="1"/>
    <col min="6" max="6" width="20" customWidth="1"/>
    <col min="7" max="7" width="19.28515625" customWidth="1"/>
    <col min="8" max="8" width="20.42578125" customWidth="1"/>
  </cols>
  <sheetData>
    <row r="1" spans="1:8" x14ac:dyDescent="0.25">
      <c r="A1" s="110"/>
      <c r="B1" s="111"/>
      <c r="C1" s="110"/>
      <c r="D1" s="110"/>
      <c r="E1" s="110"/>
      <c r="F1" s="110"/>
      <c r="G1" s="110"/>
      <c r="H1" s="109" t="s">
        <v>0</v>
      </c>
    </row>
    <row r="2" spans="1:8" x14ac:dyDescent="0.25">
      <c r="A2" s="110"/>
      <c r="B2" s="111"/>
      <c r="C2" s="110"/>
      <c r="D2" s="381" t="str">
        <f>'Расчет стоимости'!N2</f>
        <v xml:space="preserve">Первый заместитель директора - главный инженер
филиала ПАО "МРСК Северо-Запада" </v>
      </c>
      <c r="E2" s="381"/>
      <c r="F2" s="381"/>
      <c r="G2" s="381"/>
      <c r="H2" s="381"/>
    </row>
    <row r="3" spans="1:8" x14ac:dyDescent="0.25">
      <c r="A3" s="112"/>
      <c r="B3" s="113"/>
      <c r="C3" s="114"/>
      <c r="D3" s="381"/>
      <c r="E3" s="381"/>
      <c r="F3" s="381"/>
      <c r="G3" s="381"/>
      <c r="H3" s="381"/>
    </row>
    <row r="4" spans="1:8" x14ac:dyDescent="0.25">
      <c r="A4" s="112"/>
      <c r="B4" s="115"/>
      <c r="C4" s="116"/>
      <c r="D4" s="381"/>
      <c r="E4" s="381"/>
      <c r="F4" s="381"/>
      <c r="G4" s="381"/>
      <c r="H4" s="381"/>
    </row>
    <row r="5" spans="1:8" ht="72" customHeight="1" x14ac:dyDescent="0.25">
      <c r="A5" s="112"/>
      <c r="B5" s="115"/>
      <c r="C5" s="116"/>
      <c r="D5" s="117"/>
      <c r="E5" s="117"/>
      <c r="F5" s="118"/>
      <c r="G5" s="118"/>
      <c r="H5" s="119" t="s">
        <v>100</v>
      </c>
    </row>
    <row r="6" spans="1:8" ht="27.75" customHeight="1" x14ac:dyDescent="0.25">
      <c r="A6" s="382" t="str">
        <f>'Расчет стоимости'!A7</f>
        <v>Сводка затрат по объекту "Строительство отпайки ВЛ 10 кВ яч.508Д, 523Д ПС «Зеленец» протяженностью 1,4 км в с. Зеленец Сыктывдинского района Республики Коми (Птицефабрика Зеленецкая, ОАО Дог. № 56-01025Ю/18 от 17.05.18)"</v>
      </c>
      <c r="B6" s="382"/>
      <c r="C6" s="382"/>
      <c r="D6" s="382"/>
      <c r="E6" s="382"/>
      <c r="F6" s="382"/>
      <c r="G6" s="382"/>
      <c r="H6" s="382"/>
    </row>
    <row r="7" spans="1:8" x14ac:dyDescent="0.25">
      <c r="A7" s="4"/>
      <c r="B7" s="115"/>
      <c r="C7" s="5"/>
      <c r="D7" s="5"/>
      <c r="E7" s="5"/>
      <c r="F7" s="5"/>
      <c r="G7" s="5"/>
      <c r="H7" s="5"/>
    </row>
    <row r="8" spans="1:8" ht="15.75" thickBot="1" x14ac:dyDescent="0.3">
      <c r="A8" s="383" t="s">
        <v>92</v>
      </c>
      <c r="B8" s="383"/>
      <c r="C8" s="383"/>
      <c r="D8" s="383"/>
      <c r="E8" s="383"/>
      <c r="F8" s="383"/>
      <c r="G8" s="383"/>
      <c r="H8" s="383"/>
    </row>
    <row r="9" spans="1:8" ht="15.75" thickBot="1" x14ac:dyDescent="0.3">
      <c r="A9" s="384" t="s">
        <v>1</v>
      </c>
      <c r="B9" s="386" t="s">
        <v>53</v>
      </c>
      <c r="C9" s="388" t="s">
        <v>54</v>
      </c>
      <c r="D9" s="390" t="s">
        <v>55</v>
      </c>
      <c r="E9" s="391"/>
      <c r="F9" s="391"/>
      <c r="G9" s="391"/>
      <c r="H9" s="392" t="s">
        <v>9</v>
      </c>
    </row>
    <row r="10" spans="1:8" ht="21.75" thickBot="1" x14ac:dyDescent="0.3">
      <c r="A10" s="385"/>
      <c r="B10" s="387"/>
      <c r="C10" s="389"/>
      <c r="D10" s="120" t="s">
        <v>5</v>
      </c>
      <c r="E10" s="121" t="s">
        <v>6</v>
      </c>
      <c r="F10" s="121" t="s">
        <v>7</v>
      </c>
      <c r="G10" s="122" t="s">
        <v>8</v>
      </c>
      <c r="H10" s="393"/>
    </row>
    <row r="11" spans="1:8" ht="15.75" thickBot="1" x14ac:dyDescent="0.3">
      <c r="A11" s="123">
        <v>1</v>
      </c>
      <c r="B11" s="124">
        <v>2</v>
      </c>
      <c r="C11" s="125">
        <v>3</v>
      </c>
      <c r="D11" s="126">
        <v>4</v>
      </c>
      <c r="E11" s="127">
        <v>5</v>
      </c>
      <c r="F11" s="127">
        <v>6</v>
      </c>
      <c r="G11" s="128">
        <v>7</v>
      </c>
      <c r="H11" s="129">
        <v>8</v>
      </c>
    </row>
    <row r="12" spans="1:8" x14ac:dyDescent="0.25">
      <c r="A12" s="401" t="s">
        <v>10</v>
      </c>
      <c r="B12" s="395"/>
      <c r="C12" s="396"/>
      <c r="D12" s="239"/>
      <c r="E12" s="240"/>
      <c r="F12" s="240"/>
      <c r="G12" s="240"/>
      <c r="H12" s="241"/>
    </row>
    <row r="13" spans="1:8" x14ac:dyDescent="0.25">
      <c r="A13" s="130"/>
      <c r="B13" s="131"/>
      <c r="C13" s="132"/>
      <c r="D13" s="242"/>
      <c r="E13" s="195"/>
      <c r="F13" s="195"/>
      <c r="G13" s="195">
        <f>'Расчет стоимости'!L13</f>
        <v>0</v>
      </c>
      <c r="H13" s="243">
        <f>SUM(D13:G13)</f>
        <v>0</v>
      </c>
    </row>
    <row r="14" spans="1:8" x14ac:dyDescent="0.25">
      <c r="A14" s="394" t="s">
        <v>13</v>
      </c>
      <c r="B14" s="395"/>
      <c r="C14" s="396"/>
      <c r="D14" s="244"/>
      <c r="E14" s="245"/>
      <c r="F14" s="245"/>
      <c r="G14" s="245"/>
      <c r="H14" s="246"/>
    </row>
    <row r="15" spans="1:8" x14ac:dyDescent="0.25">
      <c r="A15" s="130">
        <v>1</v>
      </c>
      <c r="B15" s="131" t="s">
        <v>11</v>
      </c>
      <c r="C15" s="66" t="s">
        <v>87</v>
      </c>
      <c r="D15" s="161">
        <f>'Расчет стоимости'!I16</f>
        <v>42.994</v>
      </c>
      <c r="E15" s="195">
        <f>'Расчет стоимости'!J16</f>
        <v>95.126000000000005</v>
      </c>
      <c r="F15" s="195">
        <f>'Расчет стоимости'!K16</f>
        <v>0</v>
      </c>
      <c r="G15" s="195">
        <v>0</v>
      </c>
      <c r="H15" s="243">
        <f t="shared" ref="H15:H23" si="0">SUM(D15:G15)</f>
        <v>138.12</v>
      </c>
    </row>
    <row r="16" spans="1:8" ht="15" hidden="1" customHeight="1" x14ac:dyDescent="0.25">
      <c r="A16" s="402" t="s">
        <v>56</v>
      </c>
      <c r="B16" s="403"/>
      <c r="C16" s="404"/>
      <c r="D16" s="247"/>
      <c r="E16" s="248"/>
      <c r="F16" s="248"/>
      <c r="G16" s="248"/>
      <c r="H16" s="243">
        <f t="shared" si="0"/>
        <v>0</v>
      </c>
    </row>
    <row r="17" spans="1:8" hidden="1" x14ac:dyDescent="0.25">
      <c r="A17" s="133"/>
      <c r="B17" s="134"/>
      <c r="C17" s="135"/>
      <c r="D17" s="247"/>
      <c r="E17" s="248"/>
      <c r="F17" s="248"/>
      <c r="G17" s="248"/>
      <c r="H17" s="243">
        <f t="shared" si="0"/>
        <v>0</v>
      </c>
    </row>
    <row r="18" spans="1:8" hidden="1" x14ac:dyDescent="0.25">
      <c r="A18" s="401" t="s">
        <v>57</v>
      </c>
      <c r="B18" s="395"/>
      <c r="C18" s="396"/>
      <c r="D18" s="247"/>
      <c r="E18" s="248"/>
      <c r="F18" s="248"/>
      <c r="G18" s="248"/>
      <c r="H18" s="243">
        <f t="shared" si="0"/>
        <v>0</v>
      </c>
    </row>
    <row r="19" spans="1:8" hidden="1" x14ac:dyDescent="0.25">
      <c r="A19" s="136"/>
      <c r="B19" s="137"/>
      <c r="C19" s="138"/>
      <c r="D19" s="247"/>
      <c r="E19" s="248"/>
      <c r="F19" s="248"/>
      <c r="G19" s="248"/>
      <c r="H19" s="243">
        <f t="shared" si="0"/>
        <v>0</v>
      </c>
    </row>
    <row r="20" spans="1:8" hidden="1" x14ac:dyDescent="0.25">
      <c r="A20" s="401" t="s">
        <v>58</v>
      </c>
      <c r="B20" s="395"/>
      <c r="C20" s="396"/>
      <c r="D20" s="247"/>
      <c r="E20" s="248"/>
      <c r="F20" s="248"/>
      <c r="G20" s="248"/>
      <c r="H20" s="243">
        <f t="shared" si="0"/>
        <v>0</v>
      </c>
    </row>
    <row r="21" spans="1:8" hidden="1" x14ac:dyDescent="0.25">
      <c r="A21" s="136"/>
      <c r="B21" s="137"/>
      <c r="C21" s="138"/>
      <c r="D21" s="247"/>
      <c r="E21" s="248"/>
      <c r="F21" s="248"/>
      <c r="G21" s="248"/>
      <c r="H21" s="243">
        <f t="shared" si="0"/>
        <v>0</v>
      </c>
    </row>
    <row r="22" spans="1:8" x14ac:dyDescent="0.25">
      <c r="A22" s="394" t="s">
        <v>16</v>
      </c>
      <c r="B22" s="395"/>
      <c r="C22" s="396"/>
      <c r="D22" s="244"/>
      <c r="E22" s="245"/>
      <c r="F22" s="245"/>
      <c r="G22" s="245"/>
      <c r="H22" s="243">
        <f t="shared" si="0"/>
        <v>0</v>
      </c>
    </row>
    <row r="23" spans="1:8" ht="30" x14ac:dyDescent="0.25">
      <c r="A23" s="130">
        <v>2</v>
      </c>
      <c r="B23" s="131" t="s">
        <v>59</v>
      </c>
      <c r="C23" s="139" t="s">
        <v>101</v>
      </c>
      <c r="D23" s="161">
        <f>D15*2.5%</f>
        <v>1.0748500000000001</v>
      </c>
      <c r="E23" s="195">
        <f>E15*2.5%</f>
        <v>2.3781500000000002</v>
      </c>
      <c r="F23" s="195"/>
      <c r="G23" s="195"/>
      <c r="H23" s="243">
        <f t="shared" si="0"/>
        <v>3.4530000000000003</v>
      </c>
    </row>
    <row r="24" spans="1:8" ht="16.5" customHeight="1" x14ac:dyDescent="0.25">
      <c r="A24" s="130"/>
      <c r="B24" s="131"/>
      <c r="C24" s="139"/>
      <c r="D24" s="161"/>
      <c r="E24" s="249"/>
      <c r="F24" s="195"/>
      <c r="G24" s="195"/>
      <c r="H24" s="250">
        <f>SUM(D24:G24)</f>
        <v>0</v>
      </c>
    </row>
    <row r="25" spans="1:8" x14ac:dyDescent="0.25">
      <c r="A25" s="394" t="s">
        <v>19</v>
      </c>
      <c r="B25" s="395"/>
      <c r="C25" s="396"/>
      <c r="D25" s="244"/>
      <c r="E25" s="245"/>
      <c r="F25" s="245"/>
      <c r="G25" s="245"/>
      <c r="H25" s="251"/>
    </row>
    <row r="26" spans="1:8" ht="30" x14ac:dyDescent="0.25">
      <c r="A26" s="136">
        <v>3</v>
      </c>
      <c r="B26" s="131" t="s">
        <v>60</v>
      </c>
      <c r="C26" s="132" t="s">
        <v>75</v>
      </c>
      <c r="D26" s="247">
        <f>(D15+D23)*3.19%</f>
        <v>1.4057963149999999</v>
      </c>
      <c r="E26" s="248">
        <f>(E15+E23)*3.19%</f>
        <v>3.1103823850000003</v>
      </c>
      <c r="F26" s="248"/>
      <c r="G26" s="248"/>
      <c r="H26" s="250">
        <f>SUM(D26:G26)</f>
        <v>4.5161787000000002</v>
      </c>
    </row>
    <row r="27" spans="1:8" ht="21.75" customHeight="1" x14ac:dyDescent="0.25">
      <c r="A27" s="140"/>
      <c r="B27" s="137" t="s">
        <v>14</v>
      </c>
      <c r="C27" s="141" t="s">
        <v>61</v>
      </c>
      <c r="D27" s="252">
        <f>SUM(D15:D26)</f>
        <v>45.474646315000001</v>
      </c>
      <c r="E27" s="253">
        <f>SUM(E15:E26)</f>
        <v>100.614532385</v>
      </c>
      <c r="F27" s="253">
        <f>SUM(F13:F26)</f>
        <v>0</v>
      </c>
      <c r="G27" s="253">
        <f>SUM(G13:G26)</f>
        <v>0</v>
      </c>
      <c r="H27" s="254">
        <f t="shared" ref="H27" si="1">SUM(D27:G27)</f>
        <v>146.08917869999999</v>
      </c>
    </row>
    <row r="28" spans="1:8" ht="30" x14ac:dyDescent="0.25">
      <c r="A28" s="136">
        <v>4</v>
      </c>
      <c r="B28" s="142" t="s">
        <v>62</v>
      </c>
      <c r="C28" s="132" t="s">
        <v>63</v>
      </c>
      <c r="D28" s="247">
        <f>D27*1.5%</f>
        <v>0.682119694725</v>
      </c>
      <c r="E28" s="248">
        <f>E27*1.5%</f>
        <v>1.5092179857750001</v>
      </c>
      <c r="F28" s="248">
        <f t="shared" ref="F28:G28" si="2">F27*1.5%</f>
        <v>0</v>
      </c>
      <c r="G28" s="248">
        <f t="shared" si="2"/>
        <v>0</v>
      </c>
      <c r="H28" s="250">
        <f>D28+E28+F28+G28</f>
        <v>2.1913376805000002</v>
      </c>
    </row>
    <row r="29" spans="1:8" x14ac:dyDescent="0.25">
      <c r="A29" s="136"/>
      <c r="B29" s="137" t="s">
        <v>14</v>
      </c>
      <c r="C29" s="132" t="s">
        <v>64</v>
      </c>
      <c r="D29" s="200">
        <f>D27+D28</f>
        <v>46.156766009725004</v>
      </c>
      <c r="E29" s="201">
        <f>E27+E28</f>
        <v>102.123750370775</v>
      </c>
      <c r="F29" s="201">
        <f>F27+F28</f>
        <v>0</v>
      </c>
      <c r="G29" s="201">
        <f>G27+G28</f>
        <v>0</v>
      </c>
      <c r="H29" s="254">
        <f>SUM(D29:G29)</f>
        <v>148.28051638049999</v>
      </c>
    </row>
    <row r="30" spans="1:8" x14ac:dyDescent="0.25">
      <c r="A30" s="143"/>
      <c r="B30" s="144"/>
      <c r="C30" s="145" t="s">
        <v>65</v>
      </c>
      <c r="D30" s="255"/>
      <c r="E30" s="256"/>
      <c r="F30" s="256"/>
      <c r="G30" s="256"/>
      <c r="H30" s="243"/>
    </row>
    <row r="31" spans="1:8" x14ac:dyDescent="0.25">
      <c r="A31" s="143"/>
      <c r="B31" s="144"/>
      <c r="C31" s="145" t="s">
        <v>66</v>
      </c>
      <c r="D31" s="209"/>
      <c r="E31" s="210"/>
      <c r="F31" s="210"/>
      <c r="G31" s="210"/>
      <c r="H31" s="243"/>
    </row>
    <row r="32" spans="1:8" x14ac:dyDescent="0.25">
      <c r="A32" s="143"/>
      <c r="B32" s="144"/>
      <c r="C32" s="139" t="s">
        <v>97</v>
      </c>
      <c r="D32" s="209">
        <f>4.15</f>
        <v>4.1500000000000004</v>
      </c>
      <c r="E32" s="210">
        <f>4.15</f>
        <v>4.1500000000000004</v>
      </c>
      <c r="F32" s="210">
        <v>3.82</v>
      </c>
      <c r="G32" s="210"/>
      <c r="H32" s="243"/>
    </row>
    <row r="33" spans="1:12" x14ac:dyDescent="0.25">
      <c r="A33" s="143"/>
      <c r="B33" s="144"/>
      <c r="C33" s="145" t="s">
        <v>67</v>
      </c>
      <c r="D33" s="200">
        <f>D29*D32</f>
        <v>191.55057894035878</v>
      </c>
      <c r="E33" s="201">
        <f>E29*E32</f>
        <v>423.81356403871627</v>
      </c>
      <c r="F33" s="201">
        <f t="shared" ref="F33:G33" si="3">F29*F32</f>
        <v>0</v>
      </c>
      <c r="G33" s="201">
        <f t="shared" si="3"/>
        <v>0</v>
      </c>
      <c r="H33" s="172">
        <f>SUM(D33:G33)</f>
        <v>615.36414297907504</v>
      </c>
    </row>
    <row r="34" spans="1:12" ht="34.5" customHeight="1" x14ac:dyDescent="0.25">
      <c r="A34" s="143"/>
      <c r="B34" s="146" t="s">
        <v>14</v>
      </c>
      <c r="C34" s="147" t="s">
        <v>93</v>
      </c>
      <c r="D34" s="257">
        <f>1.06*1.049*1.143*1.063*1.044*1.046</f>
        <v>1.4753431057568991</v>
      </c>
      <c r="E34" s="258">
        <f>1.06*1.049*1.143*1.063*1.044*1.046</f>
        <v>1.4753431057568991</v>
      </c>
      <c r="F34" s="258">
        <f>1.06*1.049*1.143*1.063*1.044*1.046</f>
        <v>1.4753431057568991</v>
      </c>
      <c r="G34" s="258">
        <f>1.06*1.049*1.143*1.063*1.044*1.046</f>
        <v>1.4753431057568991</v>
      </c>
      <c r="H34" s="243"/>
    </row>
    <row r="35" spans="1:12" x14ac:dyDescent="0.25">
      <c r="A35" s="143"/>
      <c r="B35" s="146"/>
      <c r="C35" s="145" t="s">
        <v>94</v>
      </c>
      <c r="D35" s="252">
        <f>D33*D34</f>
        <v>282.60282604340097</v>
      </c>
      <c r="E35" s="253">
        <f>E33*E34</f>
        <v>625.27041983078004</v>
      </c>
      <c r="F35" s="253">
        <f>F33*F34</f>
        <v>0</v>
      </c>
      <c r="G35" s="253">
        <f>G33*G34</f>
        <v>0</v>
      </c>
      <c r="H35" s="172">
        <f>SUM(D35:G35)</f>
        <v>907.87324587418107</v>
      </c>
    </row>
    <row r="36" spans="1:12" ht="41.25" customHeight="1" x14ac:dyDescent="0.25">
      <c r="A36" s="143"/>
      <c r="B36" s="146"/>
      <c r="C36" s="147" t="s">
        <v>95</v>
      </c>
      <c r="D36" s="259">
        <v>0.7</v>
      </c>
      <c r="E36" s="260">
        <v>0.7</v>
      </c>
      <c r="F36" s="260">
        <v>0.7</v>
      </c>
      <c r="G36" s="260">
        <v>0.7</v>
      </c>
      <c r="H36" s="243"/>
    </row>
    <row r="37" spans="1:12" x14ac:dyDescent="0.25">
      <c r="A37" s="143"/>
      <c r="B37" s="146"/>
      <c r="C37" s="145" t="s">
        <v>96</v>
      </c>
      <c r="D37" s="252">
        <f>D35*D36</f>
        <v>197.82197823038067</v>
      </c>
      <c r="E37" s="253">
        <f>E35*E36</f>
        <v>437.68929388154601</v>
      </c>
      <c r="F37" s="253">
        <f>F35*F36</f>
        <v>0</v>
      </c>
      <c r="G37" s="253">
        <f t="shared" ref="G37" si="4">G35*G36</f>
        <v>0</v>
      </c>
      <c r="H37" s="172">
        <f>SUM(D37:G37)</f>
        <v>635.5112721119267</v>
      </c>
      <c r="L37" s="159"/>
    </row>
    <row r="38" spans="1:12" x14ac:dyDescent="0.25">
      <c r="A38" s="143"/>
      <c r="B38" s="146"/>
      <c r="C38" s="145" t="s">
        <v>34</v>
      </c>
      <c r="D38" s="261">
        <f>D37*18%</f>
        <v>35.607956081468515</v>
      </c>
      <c r="E38" s="248">
        <f t="shared" ref="E38:G38" si="5">E37*18%</f>
        <v>78.784072898678275</v>
      </c>
      <c r="F38" s="248">
        <f t="shared" si="5"/>
        <v>0</v>
      </c>
      <c r="G38" s="248">
        <f t="shared" si="5"/>
        <v>0</v>
      </c>
      <c r="H38" s="243">
        <f>SUM(D38:G38)</f>
        <v>114.39202898014679</v>
      </c>
    </row>
    <row r="39" spans="1:12" ht="39.75" customHeight="1" thickBot="1" x14ac:dyDescent="0.3">
      <c r="A39" s="143"/>
      <c r="B39" s="146"/>
      <c r="C39" s="147" t="s">
        <v>68</v>
      </c>
      <c r="D39" s="262">
        <f>D37+D38</f>
        <v>233.42993431184919</v>
      </c>
      <c r="E39" s="263">
        <f t="shared" ref="E39:G39" si="6">E37+E38</f>
        <v>516.4733667802243</v>
      </c>
      <c r="F39" s="263">
        <f t="shared" si="6"/>
        <v>0</v>
      </c>
      <c r="G39" s="263">
        <f t="shared" si="6"/>
        <v>0</v>
      </c>
      <c r="H39" s="263">
        <f>SUM(D39:G39)</f>
        <v>749.90330109207343</v>
      </c>
    </row>
    <row r="40" spans="1:12" x14ac:dyDescent="0.25">
      <c r="A40" s="148" t="s">
        <v>14</v>
      </c>
      <c r="B40" s="149" t="s">
        <v>14</v>
      </c>
      <c r="C40" s="150"/>
      <c r="D40" s="397" t="s">
        <v>14</v>
      </c>
      <c r="E40" s="398"/>
      <c r="F40" s="399" t="s">
        <v>14</v>
      </c>
      <c r="G40" s="400"/>
      <c r="H40" s="400"/>
    </row>
    <row r="41" spans="1:12" x14ac:dyDescent="0.25">
      <c r="A41" s="148"/>
      <c r="B41" s="151"/>
      <c r="C41" s="152"/>
      <c r="D41" s="152"/>
      <c r="E41" s="152"/>
      <c r="F41" s="152"/>
      <c r="G41" s="152"/>
      <c r="H41" s="152"/>
    </row>
    <row r="42" spans="1:12" x14ac:dyDescent="0.25">
      <c r="A42" s="148"/>
      <c r="B42" s="153" t="s">
        <v>69</v>
      </c>
      <c r="C42" s="154" t="s">
        <v>102</v>
      </c>
      <c r="E42" s="155" t="s">
        <v>71</v>
      </c>
      <c r="F42" s="61"/>
      <c r="G42" s="61"/>
      <c r="H42" s="61"/>
    </row>
    <row r="43" spans="1:12" x14ac:dyDescent="0.25">
      <c r="A43" s="148"/>
      <c r="B43" s="151"/>
      <c r="C43" s="152"/>
      <c r="D43" s="152"/>
      <c r="E43" s="152"/>
      <c r="F43" s="152"/>
      <c r="G43" s="152"/>
      <c r="H43" s="152"/>
    </row>
    <row r="44" spans="1:12" ht="15.75" x14ac:dyDescent="0.25">
      <c r="A44" s="1"/>
      <c r="B44" s="155" t="s">
        <v>70</v>
      </c>
      <c r="C44" s="156" t="s">
        <v>72</v>
      </c>
      <c r="E44" s="156" t="s">
        <v>86</v>
      </c>
      <c r="F44" s="24"/>
      <c r="G44" s="24"/>
      <c r="H44" s="109"/>
    </row>
    <row r="45" spans="1:12" ht="14.25" customHeight="1" x14ac:dyDescent="0.25">
      <c r="A45" s="1"/>
      <c r="B45" s="157"/>
      <c r="C45" s="1"/>
      <c r="D45" s="1"/>
      <c r="E45" s="1"/>
      <c r="F45" s="1"/>
      <c r="G45" s="109"/>
      <c r="H45" s="109"/>
    </row>
    <row r="46" spans="1:12" x14ac:dyDescent="0.25">
      <c r="A46" s="1"/>
      <c r="C46" s="24"/>
      <c r="D46" s="24"/>
      <c r="E46" s="24"/>
      <c r="F46" s="24"/>
      <c r="G46" s="9"/>
      <c r="H46" s="9"/>
    </row>
    <row r="47" spans="1:12" ht="15.75" x14ac:dyDescent="0.25">
      <c r="A47" s="1"/>
      <c r="B47" s="155"/>
      <c r="C47" s="156"/>
      <c r="E47" s="155"/>
      <c r="F47" s="158"/>
      <c r="G47" s="1"/>
      <c r="H47" s="158"/>
    </row>
  </sheetData>
  <mergeCells count="17">
    <mergeCell ref="A25:C25"/>
    <mergeCell ref="D40:E40"/>
    <mergeCell ref="F40:H40"/>
    <mergeCell ref="A12:C12"/>
    <mergeCell ref="A14:C14"/>
    <mergeCell ref="A16:C16"/>
    <mergeCell ref="A18:C18"/>
    <mergeCell ref="A20:C20"/>
    <mergeCell ref="A22:C22"/>
    <mergeCell ref="D2:H4"/>
    <mergeCell ref="A6:H6"/>
    <mergeCell ref="A8:H8"/>
    <mergeCell ref="A9:A10"/>
    <mergeCell ref="B9:B10"/>
    <mergeCell ref="C9:C10"/>
    <mergeCell ref="D9:G9"/>
    <mergeCell ref="H9:H10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Normal="100" workbookViewId="0">
      <selection activeCell="H14" sqref="H14"/>
    </sheetView>
  </sheetViews>
  <sheetFormatPr defaultRowHeight="15" x14ac:dyDescent="0.25"/>
  <cols>
    <col min="1" max="1" width="10.28515625" style="265" customWidth="1"/>
    <col min="2" max="2" width="12.140625" style="265" customWidth="1"/>
    <col min="3" max="3" width="43" style="265" customWidth="1"/>
    <col min="4" max="4" width="12.28515625" style="265" customWidth="1"/>
    <col min="5" max="8" width="10.42578125" style="265" customWidth="1"/>
    <col min="9" max="9" width="11.85546875" style="265" customWidth="1"/>
    <col min="10" max="10" width="14.85546875" style="265" customWidth="1"/>
    <col min="11" max="11" width="15.85546875" style="265" customWidth="1"/>
    <col min="12" max="12" width="9.5703125" style="265" customWidth="1"/>
    <col min="13" max="14" width="9.85546875" style="265" customWidth="1"/>
    <col min="15" max="15" width="9.7109375" style="265" customWidth="1"/>
    <col min="16" max="17" width="9.85546875" style="265" customWidth="1"/>
    <col min="18" max="18" width="11.28515625" style="265" customWidth="1"/>
    <col min="19" max="19" width="12" style="265" customWidth="1"/>
    <col min="20" max="20" width="11.7109375" style="265" customWidth="1"/>
    <col min="21" max="21" width="11.42578125" style="265" customWidth="1"/>
    <col min="22" max="22" width="11.7109375" style="265" customWidth="1"/>
    <col min="23" max="23" width="11.5703125" style="265" customWidth="1"/>
    <col min="24" max="24" width="14.42578125" style="265" customWidth="1"/>
    <col min="25" max="26" width="9.140625" style="265"/>
    <col min="27" max="27" width="11.7109375" style="265" customWidth="1"/>
    <col min="28" max="28" width="14.140625" style="265" customWidth="1"/>
    <col min="29" max="16384" width="9.140625" style="265"/>
  </cols>
  <sheetData>
    <row r="1" spans="1:34" x14ac:dyDescent="0.25">
      <c r="W1" s="266"/>
      <c r="X1" s="267"/>
      <c r="Y1" s="267"/>
      <c r="Z1" s="267"/>
      <c r="AA1" s="267"/>
      <c r="AB1" s="267"/>
      <c r="AC1" s="267"/>
      <c r="AD1" s="267"/>
      <c r="AE1" s="267"/>
      <c r="AF1" s="267"/>
      <c r="AG1" s="267"/>
      <c r="AH1" s="267"/>
    </row>
    <row r="2" spans="1:34" s="268" customFormat="1" ht="15" customHeight="1" x14ac:dyDescent="0.25">
      <c r="B2" s="410" t="s">
        <v>109</v>
      </c>
      <c r="C2" s="410"/>
      <c r="D2" s="410"/>
      <c r="E2" s="410"/>
      <c r="F2" s="410"/>
      <c r="G2" s="410"/>
      <c r="H2" s="410"/>
      <c r="I2" s="410"/>
      <c r="J2" s="269" t="s">
        <v>141</v>
      </c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</row>
    <row r="3" spans="1:34" ht="15.75" thickBot="1" x14ac:dyDescent="0.3">
      <c r="L3" s="270"/>
      <c r="M3" s="270"/>
      <c r="N3" s="270"/>
      <c r="O3" s="270"/>
      <c r="P3" s="270"/>
      <c r="Q3" s="270"/>
      <c r="R3" s="271"/>
      <c r="S3" s="271"/>
      <c r="T3" s="271"/>
      <c r="U3" s="265">
        <v>2019</v>
      </c>
      <c r="V3" s="265" t="s">
        <v>110</v>
      </c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</row>
    <row r="4" spans="1:34" ht="15" customHeight="1" x14ac:dyDescent="0.25">
      <c r="A4" s="412" t="s">
        <v>111</v>
      </c>
      <c r="B4" s="415" t="s">
        <v>112</v>
      </c>
      <c r="C4" s="415" t="s">
        <v>113</v>
      </c>
      <c r="D4" s="418" t="s">
        <v>118</v>
      </c>
      <c r="E4" s="421" t="s">
        <v>44</v>
      </c>
      <c r="F4" s="422"/>
      <c r="G4" s="422"/>
      <c r="H4" s="423"/>
      <c r="I4" s="424" t="s">
        <v>119</v>
      </c>
      <c r="J4" s="425"/>
      <c r="K4" s="426"/>
      <c r="L4" s="424" t="s">
        <v>120</v>
      </c>
      <c r="M4" s="425"/>
      <c r="N4" s="425"/>
      <c r="O4" s="425"/>
      <c r="P4" s="425"/>
      <c r="Q4" s="426"/>
      <c r="R4" s="427" t="s">
        <v>114</v>
      </c>
      <c r="S4" s="430" t="s">
        <v>121</v>
      </c>
      <c r="T4" s="433" t="s">
        <v>122</v>
      </c>
      <c r="U4" s="436" t="s">
        <v>123</v>
      </c>
      <c r="V4" s="439" t="s">
        <v>115</v>
      </c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</row>
    <row r="5" spans="1:34" ht="15" customHeight="1" x14ac:dyDescent="0.25">
      <c r="A5" s="413"/>
      <c r="B5" s="416"/>
      <c r="C5" s="416"/>
      <c r="D5" s="419"/>
      <c r="E5" s="449" t="s">
        <v>124</v>
      </c>
      <c r="F5" s="445" t="s">
        <v>125</v>
      </c>
      <c r="G5" s="445" t="s">
        <v>126</v>
      </c>
      <c r="H5" s="447" t="s">
        <v>127</v>
      </c>
      <c r="I5" s="405" t="s">
        <v>128</v>
      </c>
      <c r="J5" s="407"/>
      <c r="K5" s="272" t="s">
        <v>129</v>
      </c>
      <c r="L5" s="405" t="s">
        <v>128</v>
      </c>
      <c r="M5" s="406"/>
      <c r="N5" s="407"/>
      <c r="O5" s="408" t="s">
        <v>129</v>
      </c>
      <c r="P5" s="406"/>
      <c r="Q5" s="409"/>
      <c r="R5" s="428"/>
      <c r="S5" s="431"/>
      <c r="T5" s="434"/>
      <c r="U5" s="437"/>
      <c r="V5" s="440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</row>
    <row r="6" spans="1:34" ht="132.75" thickBot="1" x14ac:dyDescent="0.3">
      <c r="A6" s="414"/>
      <c r="B6" s="417"/>
      <c r="C6" s="417"/>
      <c r="D6" s="420"/>
      <c r="E6" s="450"/>
      <c r="F6" s="446"/>
      <c r="G6" s="446"/>
      <c r="H6" s="448"/>
      <c r="I6" s="273" t="s">
        <v>130</v>
      </c>
      <c r="J6" s="274" t="s">
        <v>131</v>
      </c>
      <c r="K6" s="275" t="s">
        <v>132</v>
      </c>
      <c r="L6" s="276" t="s">
        <v>133</v>
      </c>
      <c r="M6" s="277" t="s">
        <v>116</v>
      </c>
      <c r="N6" s="277" t="s">
        <v>117</v>
      </c>
      <c r="O6" s="277" t="s">
        <v>133</v>
      </c>
      <c r="P6" s="277" t="s">
        <v>116</v>
      </c>
      <c r="Q6" s="278" t="s">
        <v>117</v>
      </c>
      <c r="R6" s="429"/>
      <c r="S6" s="432"/>
      <c r="T6" s="435"/>
      <c r="U6" s="438"/>
      <c r="V6" s="441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</row>
    <row r="7" spans="1:34" s="293" customFormat="1" x14ac:dyDescent="0.25">
      <c r="A7" s="279">
        <v>1</v>
      </c>
      <c r="B7" s="280">
        <v>2</v>
      </c>
      <c r="C7" s="280">
        <v>3</v>
      </c>
      <c r="D7" s="281">
        <v>4</v>
      </c>
      <c r="E7" s="282">
        <v>5</v>
      </c>
      <c r="F7" s="283">
        <v>6</v>
      </c>
      <c r="G7" s="283">
        <v>7</v>
      </c>
      <c r="H7" s="284">
        <v>8</v>
      </c>
      <c r="I7" s="285">
        <v>9</v>
      </c>
      <c r="J7" s="286">
        <v>10</v>
      </c>
      <c r="K7" s="287">
        <v>11</v>
      </c>
      <c r="L7" s="288">
        <v>12</v>
      </c>
      <c r="M7" s="289">
        <v>13</v>
      </c>
      <c r="N7" s="289">
        <v>14</v>
      </c>
      <c r="O7" s="289">
        <v>15</v>
      </c>
      <c r="P7" s="289">
        <v>16</v>
      </c>
      <c r="Q7" s="290">
        <v>17</v>
      </c>
      <c r="R7" s="291">
        <v>18</v>
      </c>
      <c r="S7" s="279">
        <v>19</v>
      </c>
      <c r="T7" s="280">
        <v>20</v>
      </c>
      <c r="U7" s="280">
        <v>21</v>
      </c>
      <c r="V7" s="292">
        <v>22</v>
      </c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</row>
    <row r="8" spans="1:34" ht="65.25" customHeight="1" thickBot="1" x14ac:dyDescent="0.3">
      <c r="A8" s="294">
        <v>2019</v>
      </c>
      <c r="B8" s="295" t="s">
        <v>141</v>
      </c>
      <c r="C8" s="296" t="s">
        <v>137</v>
      </c>
      <c r="D8" s="297">
        <v>798.53791999999999</v>
      </c>
      <c r="E8" s="298">
        <v>64.873999999999995</v>
      </c>
      <c r="F8" s="299">
        <v>673.27880000000005</v>
      </c>
      <c r="G8" s="299">
        <v>0</v>
      </c>
      <c r="H8" s="300">
        <v>60.385119999999915</v>
      </c>
      <c r="I8" s="301">
        <v>0</v>
      </c>
      <c r="J8" s="299">
        <v>0</v>
      </c>
      <c r="K8" s="302">
        <v>661.17391999999995</v>
      </c>
      <c r="L8" s="298">
        <v>137.364</v>
      </c>
      <c r="M8" s="299">
        <v>0</v>
      </c>
      <c r="N8" s="299">
        <v>0</v>
      </c>
      <c r="O8" s="299">
        <v>0</v>
      </c>
      <c r="P8" s="299">
        <v>0</v>
      </c>
      <c r="Q8" s="300">
        <v>0</v>
      </c>
      <c r="R8" s="303">
        <v>798.53791999999999</v>
      </c>
      <c r="S8" s="298">
        <v>137.364</v>
      </c>
      <c r="T8" s="299">
        <v>0</v>
      </c>
      <c r="U8" s="299">
        <v>793.40869999999995</v>
      </c>
      <c r="V8" s="304">
        <v>930.77269999999999</v>
      </c>
      <c r="W8" s="305"/>
      <c r="X8" s="306"/>
      <c r="Y8" s="307"/>
      <c r="Z8" s="267"/>
      <c r="AA8" s="307">
        <v>27.472800000000007</v>
      </c>
      <c r="AB8" s="307">
        <v>958.24549999999999</v>
      </c>
      <c r="AD8" s="267"/>
      <c r="AE8" s="267"/>
      <c r="AF8" s="267"/>
      <c r="AG8" s="267"/>
      <c r="AH8" s="267"/>
    </row>
    <row r="9" spans="1:34" s="312" customFormat="1" ht="12.75" x14ac:dyDescent="0.2">
      <c r="A9" s="308"/>
      <c r="B9" s="309"/>
      <c r="C9" s="309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1"/>
      <c r="S9" s="311"/>
      <c r="T9" s="311"/>
      <c r="U9" s="311"/>
      <c r="V9" s="311"/>
    </row>
    <row r="10" spans="1:34" s="312" customFormat="1" ht="12.75" x14ac:dyDescent="0.2">
      <c r="A10" s="308"/>
      <c r="B10" s="309"/>
      <c r="C10" s="309"/>
      <c r="D10" s="310"/>
      <c r="E10" s="310"/>
      <c r="F10" s="310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1"/>
      <c r="S10" s="311"/>
      <c r="T10" s="311"/>
      <c r="U10" s="311"/>
      <c r="V10" s="311"/>
    </row>
    <row r="11" spans="1:34" s="312" customFormat="1" ht="12.75" x14ac:dyDescent="0.2">
      <c r="A11" s="308"/>
      <c r="B11" s="309"/>
      <c r="C11" s="309"/>
      <c r="D11" s="310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1"/>
      <c r="S11" s="311"/>
      <c r="T11" s="311"/>
      <c r="U11" s="311"/>
      <c r="V11" s="311"/>
    </row>
    <row r="12" spans="1:34" s="312" customFormat="1" ht="18.75" customHeight="1" x14ac:dyDescent="0.25">
      <c r="A12" s="319"/>
      <c r="B12" s="442" t="s">
        <v>134</v>
      </c>
      <c r="C12" s="443"/>
      <c r="D12" s="444"/>
      <c r="E12" s="444"/>
      <c r="F12" s="319"/>
      <c r="G12" s="319"/>
      <c r="H12" s="319"/>
      <c r="I12" s="320" t="s">
        <v>135</v>
      </c>
      <c r="J12" s="319"/>
      <c r="K12" s="319"/>
      <c r="L12" s="319"/>
      <c r="M12" s="319"/>
      <c r="N12" s="319"/>
      <c r="O12" s="319"/>
      <c r="P12" s="319"/>
      <c r="Q12" s="319"/>
      <c r="R12" s="319"/>
      <c r="S12" s="311"/>
      <c r="T12" s="311"/>
      <c r="U12" s="311"/>
      <c r="V12" s="311"/>
    </row>
    <row r="13" spans="1:34" x14ac:dyDescent="0.25">
      <c r="W13" s="267"/>
      <c r="X13" s="267"/>
      <c r="Y13" s="267"/>
      <c r="Z13" s="267"/>
      <c r="AA13" s="267"/>
      <c r="AB13" s="267"/>
      <c r="AC13" s="267"/>
      <c r="AD13" s="267"/>
      <c r="AE13" s="267"/>
      <c r="AF13" s="267"/>
      <c r="AG13" s="267"/>
      <c r="AH13" s="267"/>
    </row>
    <row r="14" spans="1:34" x14ac:dyDescent="0.25">
      <c r="B14" s="313"/>
      <c r="C14" s="313"/>
      <c r="D14" s="271"/>
      <c r="E14" s="264"/>
      <c r="F14" s="271"/>
      <c r="G14" s="271"/>
      <c r="H14" s="271"/>
      <c r="I14" s="271"/>
      <c r="J14" s="271"/>
      <c r="K14" s="271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</row>
    <row r="15" spans="1:34" x14ac:dyDescent="0.25">
      <c r="B15" s="314" t="s">
        <v>14</v>
      </c>
      <c r="D15" s="315"/>
      <c r="E15" s="315"/>
      <c r="F15" s="315"/>
      <c r="G15" s="315"/>
      <c r="H15" s="315"/>
      <c r="I15" s="315"/>
      <c r="J15" s="315"/>
      <c r="K15" s="315"/>
      <c r="W15" s="267"/>
      <c r="X15" s="267"/>
      <c r="Y15" s="267"/>
      <c r="Z15" s="267"/>
      <c r="AA15" s="267"/>
      <c r="AB15" s="267"/>
      <c r="AC15" s="267"/>
      <c r="AD15" s="267"/>
      <c r="AE15" s="267"/>
      <c r="AF15" s="267"/>
      <c r="AG15" s="267"/>
      <c r="AH15" s="267"/>
    </row>
    <row r="16" spans="1:34" x14ac:dyDescent="0.25">
      <c r="D16" s="314"/>
      <c r="E16" s="314"/>
      <c r="F16" s="314"/>
      <c r="G16" s="314"/>
      <c r="H16" s="314"/>
      <c r="I16" s="314"/>
      <c r="J16" s="316"/>
      <c r="K16" s="314"/>
      <c r="W16" s="267"/>
      <c r="X16" s="267"/>
      <c r="Y16" s="267"/>
      <c r="Z16" s="267"/>
      <c r="AA16" s="267"/>
      <c r="AB16" s="267"/>
      <c r="AC16" s="267"/>
      <c r="AD16" s="267"/>
      <c r="AE16" s="267"/>
      <c r="AF16" s="267"/>
      <c r="AG16" s="267"/>
      <c r="AH16" s="267"/>
    </row>
    <row r="17" spans="3:34" x14ac:dyDescent="0.25"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</row>
    <row r="18" spans="3:34" x14ac:dyDescent="0.25">
      <c r="V18" s="31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</row>
    <row r="19" spans="3:34" x14ac:dyDescent="0.25">
      <c r="W19" s="267"/>
      <c r="X19" s="267"/>
      <c r="Y19" s="267"/>
      <c r="Z19" s="267"/>
      <c r="AA19" s="267"/>
      <c r="AB19" s="267"/>
      <c r="AC19" s="267"/>
      <c r="AD19" s="267"/>
      <c r="AE19" s="267"/>
      <c r="AF19" s="267"/>
      <c r="AG19" s="267"/>
      <c r="AH19" s="267"/>
    </row>
    <row r="20" spans="3:34" x14ac:dyDescent="0.25"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</row>
    <row r="21" spans="3:34" x14ac:dyDescent="0.25">
      <c r="D21" s="317"/>
      <c r="E21" s="317"/>
      <c r="F21" s="317"/>
      <c r="G21" s="317"/>
      <c r="H21" s="317"/>
      <c r="I21" s="317"/>
      <c r="J21" s="317"/>
      <c r="K21" s="31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</row>
    <row r="22" spans="3:34" ht="15" hidden="1" customHeight="1" x14ac:dyDescent="0.25">
      <c r="W22" s="267"/>
      <c r="X22" s="267"/>
      <c r="Y22" s="267"/>
      <c r="Z22" s="267"/>
      <c r="AA22" s="267"/>
      <c r="AB22" s="267"/>
      <c r="AC22" s="267"/>
      <c r="AD22" s="267"/>
      <c r="AE22" s="267"/>
      <c r="AF22" s="267"/>
      <c r="AG22" s="267"/>
      <c r="AH22" s="267"/>
    </row>
    <row r="23" spans="3:34" ht="15" hidden="1" customHeight="1" x14ac:dyDescent="0.25"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</row>
    <row r="24" spans="3:34" x14ac:dyDescent="0.25">
      <c r="C24" s="318"/>
      <c r="W24" s="267"/>
      <c r="X24" s="267"/>
      <c r="Y24" s="267"/>
      <c r="Z24" s="267"/>
      <c r="AA24" s="267"/>
      <c r="AB24" s="267"/>
      <c r="AC24" s="267"/>
      <c r="AD24" s="267"/>
      <c r="AE24" s="267"/>
      <c r="AF24" s="267"/>
      <c r="AG24" s="267"/>
      <c r="AH24" s="267"/>
    </row>
    <row r="25" spans="3:34" x14ac:dyDescent="0.25">
      <c r="W25" s="267"/>
      <c r="X25" s="267"/>
      <c r="Y25" s="267"/>
      <c r="Z25" s="267"/>
      <c r="AA25" s="267"/>
      <c r="AB25" s="267"/>
      <c r="AC25" s="267"/>
      <c r="AD25" s="267"/>
      <c r="AE25" s="267"/>
      <c r="AF25" s="267"/>
      <c r="AG25" s="267"/>
      <c r="AH25" s="267"/>
    </row>
  </sheetData>
  <mergeCells count="22">
    <mergeCell ref="B12:E12"/>
    <mergeCell ref="F5:F6"/>
    <mergeCell ref="G5:G6"/>
    <mergeCell ref="H5:H6"/>
    <mergeCell ref="I5:J5"/>
    <mergeCell ref="E5:E6"/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Расчет стоимости</vt:lpstr>
      <vt:lpstr>НМЦ лота</vt:lpstr>
      <vt:lpstr>Расчет с НДС</vt:lpstr>
      <vt:lpstr>'Расчет стоимости'!Область_печати</vt:lpstr>
    </vt:vector>
  </TitlesOfParts>
  <Company>Комиэнерго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Есев Роман Николаевич</cp:lastModifiedBy>
  <cp:lastPrinted>2018-04-06T13:19:48Z</cp:lastPrinted>
  <dcterms:created xsi:type="dcterms:W3CDTF">2013-08-20T09:15:16Z</dcterms:created>
  <dcterms:modified xsi:type="dcterms:W3CDTF">2020-02-27T07:52:26Z</dcterms:modified>
</cp:coreProperties>
</file>